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0" yWindow="1540" windowWidth="13200" windowHeight="8660" activeTab="0"/>
  </bookViews>
  <sheets>
    <sheet name="Model Information" sheetId="1" r:id="rId1"/>
    <sheet name="Assumps Input" sheetId="2" r:id="rId2"/>
    <sheet name="Year 1" sheetId="3" r:id="rId3"/>
    <sheet name="Year 2" sheetId="4" r:id="rId4"/>
    <sheet name="Year 3" sheetId="5" r:id="rId5"/>
  </sheets>
  <definedNames>
    <definedName name="_xlnm.Print_Area" localSheetId="2">'Year 1'!$A$1:$P$127</definedName>
    <definedName name="_xlnm.Print_Area" localSheetId="3">'Year 2'!$A$1:$P$127</definedName>
    <definedName name="Z_D63899A2_ACA2_11D4_BF77_80F04EC15803_.wvu.PrintArea" localSheetId="2" hidden="1">'Year 1'!$A$1:$P$122</definedName>
  </definedNames>
  <calcPr fullCalcOnLoad="1"/>
</workbook>
</file>

<file path=xl/sharedStrings.xml><?xml version="1.0" encoding="utf-8"?>
<sst xmlns="http://schemas.openxmlformats.org/spreadsheetml/2006/main" count="727" uniqueCount="196">
  <si>
    <t>Income Statement</t>
  </si>
  <si>
    <t>Accrual Basis</t>
  </si>
  <si>
    <t>Month 1</t>
  </si>
  <si>
    <t>Month 2</t>
  </si>
  <si>
    <t>Month 3</t>
  </si>
  <si>
    <t>Month 4</t>
  </si>
  <si>
    <t>Month 5</t>
  </si>
  <si>
    <t>Month 6</t>
  </si>
  <si>
    <t>Month 7</t>
  </si>
  <si>
    <t>Month 8</t>
  </si>
  <si>
    <t>Month 9</t>
  </si>
  <si>
    <t>Month 10</t>
  </si>
  <si>
    <t>Month 11</t>
  </si>
  <si>
    <t>Month 12</t>
  </si>
  <si>
    <t xml:space="preserve">  </t>
  </si>
  <si>
    <t>REVENUES</t>
  </si>
  <si>
    <t xml:space="preserve"> </t>
  </si>
  <si>
    <t xml:space="preserve">  Salaries</t>
  </si>
  <si>
    <t xml:space="preserve">  Rent</t>
  </si>
  <si>
    <t xml:space="preserve">  Telephone</t>
  </si>
  <si>
    <t xml:space="preserve">  Cash</t>
  </si>
  <si>
    <t xml:space="preserve">   Total Current Assets</t>
  </si>
  <si>
    <t xml:space="preserve">     Net Fixed Assets</t>
  </si>
  <si>
    <t>TOTAL ASSETS</t>
  </si>
  <si>
    <t>LIABILITIES</t>
  </si>
  <si>
    <t xml:space="preserve">  Accounts payable</t>
  </si>
  <si>
    <t xml:space="preserve">    TOTAL CURRENT</t>
  </si>
  <si>
    <t xml:space="preserve">  Long-term loans</t>
  </si>
  <si>
    <t>Receipts</t>
  </si>
  <si>
    <t>Disbursements</t>
  </si>
  <si>
    <t>FICA</t>
  </si>
  <si>
    <t>Medicare</t>
  </si>
  <si>
    <t>Unemp</t>
  </si>
  <si>
    <t xml:space="preserve">  TOTAL</t>
  </si>
  <si>
    <t>Balance Sheet Assumptions</t>
  </si>
  <si>
    <t xml:space="preserve">  Minimum cash</t>
  </si>
  <si>
    <t>Net cash increase(decrease)</t>
  </si>
  <si>
    <t>Beginning cash</t>
  </si>
  <si>
    <t>Ending cash</t>
  </si>
  <si>
    <t xml:space="preserve">   Total liabilities</t>
  </si>
  <si>
    <t xml:space="preserve">  Short-term loan inc. interest</t>
  </si>
  <si>
    <t>Long-term loan additions(payments)</t>
  </si>
  <si>
    <t xml:space="preserve">  Accounts Receivable Collections</t>
  </si>
  <si>
    <t xml:space="preserve">     % collected in month following</t>
  </si>
  <si>
    <t xml:space="preserve">     % collected in month of sale</t>
  </si>
  <si>
    <t xml:space="preserve">  Short-term-added to loan</t>
  </si>
  <si>
    <t xml:space="preserve">  Long-term-paid month following</t>
  </si>
  <si>
    <t>TOTAL</t>
  </si>
  <si>
    <t xml:space="preserve">  Units sold</t>
  </si>
  <si>
    <t xml:space="preserve">  Selling price per unit</t>
  </si>
  <si>
    <t xml:space="preserve">  % sales in cash</t>
  </si>
  <si>
    <t xml:space="preserve">  % sales on account</t>
  </si>
  <si>
    <t>Balance</t>
  </si>
  <si>
    <t>Month 13</t>
  </si>
  <si>
    <t>Month 14</t>
  </si>
  <si>
    <t>Month 15</t>
  </si>
  <si>
    <t>Month 16</t>
  </si>
  <si>
    <t>Month 17</t>
  </si>
  <si>
    <t>Month 18</t>
  </si>
  <si>
    <t>Month 19</t>
  </si>
  <si>
    <t>Month 20</t>
  </si>
  <si>
    <t>Month 21</t>
  </si>
  <si>
    <t>Month 22</t>
  </si>
  <si>
    <t>Month 23</t>
  </si>
  <si>
    <t>Month 24</t>
  </si>
  <si>
    <t>Month 25</t>
  </si>
  <si>
    <t>Month 26</t>
  </si>
  <si>
    <t>Month 27</t>
  </si>
  <si>
    <t>Month 28</t>
  </si>
  <si>
    <t>Month 29</t>
  </si>
  <si>
    <t>Month 30</t>
  </si>
  <si>
    <t>Month 31</t>
  </si>
  <si>
    <t>Month 32</t>
  </si>
  <si>
    <t>Month 33</t>
  </si>
  <si>
    <t>Month 34</t>
  </si>
  <si>
    <t>Month 35</t>
  </si>
  <si>
    <t>Month 36</t>
  </si>
  <si>
    <t xml:space="preserve">     % of current month's expenses paid </t>
  </si>
  <si>
    <t xml:space="preserve">                 in following month</t>
  </si>
  <si>
    <t xml:space="preserve">      Balance paid in current month</t>
  </si>
  <si>
    <t>Cash flow from operations</t>
  </si>
  <si>
    <t>Cash flow from investing activities</t>
  </si>
  <si>
    <t>Cash flow from financing activities</t>
  </si>
  <si>
    <t>Net cash flow from long-term financing activities</t>
  </si>
  <si>
    <t>FINANCIAL STATEMENT ASSUMPTIONS</t>
  </si>
  <si>
    <t xml:space="preserve">     % not collected (bad debt expense)</t>
  </si>
  <si>
    <t>Calculates as a % of salaries</t>
  </si>
  <si>
    <t xml:space="preserve">  -LESS Accum. Depreciation</t>
  </si>
  <si>
    <t xml:space="preserve">     % collected in second month following</t>
  </si>
  <si>
    <t xml:space="preserve">     % collected in third month following</t>
  </si>
  <si>
    <t xml:space="preserve">  Enter % - Required coverage = 0%</t>
  </si>
  <si>
    <t xml:space="preserve">  Yellow Cells are Input Cells</t>
  </si>
  <si>
    <t xml:space="preserve">  Blue Cells will calculate - no input required</t>
  </si>
  <si>
    <t>Year One</t>
  </si>
  <si>
    <t>Year Two</t>
  </si>
  <si>
    <t>Year Three</t>
  </si>
  <si>
    <t>BALANCE SHEET - Year 1</t>
  </si>
  <si>
    <t>CASH FLOW - Year 1</t>
  </si>
  <si>
    <t>BALANCE SHEET - Year 2</t>
  </si>
  <si>
    <t>CASH FLOW - Year 2</t>
  </si>
  <si>
    <t xml:space="preserve">  Land</t>
  </si>
  <si>
    <t xml:space="preserve">  Land purchase</t>
  </si>
  <si>
    <t>Net cash flow from investing activities</t>
  </si>
  <si>
    <t>Model Information</t>
  </si>
  <si>
    <t>Type of company:</t>
  </si>
  <si>
    <t>Last update:</t>
  </si>
  <si>
    <t>Yellow</t>
  </si>
  <si>
    <t>Input cells:</t>
  </si>
  <si>
    <t>Calculation cells:</t>
  </si>
  <si>
    <t>Blue</t>
  </si>
  <si>
    <t>Protection:</t>
  </si>
  <si>
    <t>On</t>
  </si>
  <si>
    <t>Macros:</t>
  </si>
  <si>
    <t>None</t>
  </si>
  <si>
    <t>Hidden cells:</t>
  </si>
  <si>
    <t xml:space="preserve">  Grants</t>
  </si>
  <si>
    <t xml:space="preserve">  Donations</t>
  </si>
  <si>
    <t xml:space="preserve">  Other</t>
  </si>
  <si>
    <t xml:space="preserve">  Payroll Taxes</t>
  </si>
  <si>
    <t xml:space="preserve">  Accounting/legal fees</t>
  </si>
  <si>
    <t xml:space="preserve">  Fundraising expense</t>
  </si>
  <si>
    <t xml:space="preserve">  Insurance-W/C</t>
  </si>
  <si>
    <t xml:space="preserve">  Insurance-Casualty</t>
  </si>
  <si>
    <t xml:space="preserve">  Equipment service contracts</t>
  </si>
  <si>
    <t xml:space="preserve">  In-Kind donations</t>
  </si>
  <si>
    <t xml:space="preserve">  Licenses/permits</t>
  </si>
  <si>
    <t xml:space="preserve">  Office Supplies</t>
  </si>
  <si>
    <t xml:space="preserve">  Payroll Service</t>
  </si>
  <si>
    <t xml:space="preserve">  Consultants</t>
  </si>
  <si>
    <t xml:space="preserve">  Repairs and Maintenance</t>
  </si>
  <si>
    <t xml:space="preserve">  Subcriptions</t>
  </si>
  <si>
    <t>Total Operating Expenses</t>
  </si>
  <si>
    <t xml:space="preserve">  Insurance-D&amp;O</t>
  </si>
  <si>
    <t xml:space="preserve">  Gifts/charitable donations</t>
  </si>
  <si>
    <t xml:space="preserve">  Miscellaneous</t>
  </si>
  <si>
    <t xml:space="preserve">  Program costs as a % of sales by month</t>
  </si>
  <si>
    <t>REVENUE AND SUPPORT</t>
  </si>
  <si>
    <t xml:space="preserve">     TOTAL REVENUE AND SUPPORT</t>
  </si>
  <si>
    <t>Program Expenses</t>
  </si>
  <si>
    <t>Total Program Expenses</t>
  </si>
  <si>
    <t xml:space="preserve">  Direct program costs</t>
  </si>
  <si>
    <t xml:space="preserve">  Professional fees/consultants</t>
  </si>
  <si>
    <t xml:space="preserve">  Program supplies</t>
  </si>
  <si>
    <t xml:space="preserve">  Marketing/Advertising</t>
  </si>
  <si>
    <t xml:space="preserve">  Other Utilities</t>
  </si>
  <si>
    <t xml:space="preserve">  Web Site</t>
  </si>
  <si>
    <t xml:space="preserve">  Travel Costs</t>
  </si>
  <si>
    <t>General And Administrative Expenses</t>
  </si>
  <si>
    <t xml:space="preserve">  Travel</t>
  </si>
  <si>
    <t>Total General and Administrative Expenses</t>
  </si>
  <si>
    <t>Change in Net Assets</t>
  </si>
  <si>
    <t xml:space="preserve">  Accounts Receivable</t>
  </si>
  <si>
    <t>NET ASSETS</t>
  </si>
  <si>
    <t xml:space="preserve">  Unrestricted</t>
  </si>
  <si>
    <t xml:space="preserve">  Change in Net Assets</t>
  </si>
  <si>
    <t xml:space="preserve">    Total Net Assets</t>
  </si>
  <si>
    <t>Total Liabilities and Net Assets</t>
  </si>
  <si>
    <t>Other Benefits</t>
  </si>
  <si>
    <t xml:space="preserve">  Building</t>
  </si>
  <si>
    <t xml:space="preserve">  Equipment</t>
  </si>
  <si>
    <t xml:space="preserve">  All other program costs</t>
  </si>
  <si>
    <t>Enter amount for each month directly on the income statement worksheet or create your own worksheet to link to the income statement</t>
  </si>
  <si>
    <t xml:space="preserve">  General and Administrative Costs</t>
  </si>
  <si>
    <t xml:space="preserve">  Building purchase</t>
  </si>
  <si>
    <t xml:space="preserve">  Equipment purchases</t>
  </si>
  <si>
    <t xml:space="preserve">       Life in months-Building</t>
  </si>
  <si>
    <t xml:space="preserve">       Life in months-Equipment</t>
  </si>
  <si>
    <t xml:space="preserve">  Direct Fees-Cash</t>
  </si>
  <si>
    <t xml:space="preserve">  Direct Fees-Charge</t>
  </si>
  <si>
    <t xml:space="preserve">  Bad Debt Expense</t>
  </si>
  <si>
    <t xml:space="preserve">  Cash fees</t>
  </si>
  <si>
    <t>Total Receipts</t>
  </si>
  <si>
    <t xml:space="preserve">  Depreciation-Building</t>
  </si>
  <si>
    <t xml:space="preserve">  Depreciation-Equipment</t>
  </si>
  <si>
    <t xml:space="preserve">  Interest on long-term</t>
  </si>
  <si>
    <t xml:space="preserve">  Long-term loan additions(payments)</t>
  </si>
  <si>
    <t>Short-term Loan increase(decrease)</t>
  </si>
  <si>
    <t xml:space="preserve">    Total disbursements</t>
  </si>
  <si>
    <t xml:space="preserve">  Interest on long-term debt</t>
  </si>
  <si>
    <t>Interest Expense</t>
  </si>
  <si>
    <t>INTEREST EXPENSE (annual rate in %)</t>
  </si>
  <si>
    <t xml:space="preserve">  Purchase of land</t>
  </si>
  <si>
    <t xml:space="preserve">  Purchase of building</t>
  </si>
  <si>
    <t xml:space="preserve">  Purchase of equipment</t>
  </si>
  <si>
    <t>Non-Profit</t>
  </si>
  <si>
    <t xml:space="preserve">YEAR 1 </t>
  </si>
  <si>
    <t xml:space="preserve">YEAR 2 </t>
  </si>
  <si>
    <t xml:space="preserve">YEAR 3 </t>
  </si>
  <si>
    <t>CASH FLOW - Year 3</t>
  </si>
  <si>
    <t>BALANCE SHEET - Year 3</t>
  </si>
  <si>
    <t xml:space="preserve">  Other  </t>
  </si>
  <si>
    <t xml:space="preserve">  Payroll Taxes/Benefits</t>
  </si>
  <si>
    <t xml:space="preserve">  Program expenses except donatons in kind &amp;bad debt</t>
  </si>
  <si>
    <t xml:space="preserve">  G&amp;A except depreciation </t>
  </si>
  <si>
    <t xml:space="preserve">                 Minimum coverage = 10%</t>
  </si>
  <si>
    <t xml:space="preserve">                 Competitive coverage = 12%+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</si>
</sst>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0.0"/>
    <numFmt numFmtId="168" formatCode="0_);\(0\)"/>
    <numFmt numFmtId="169" formatCode="_(* #,##0.000_);_(* \(#,##0.000\);_(* &quot;-&quot;???_);_(@_)"/>
    <numFmt numFmtId="170" formatCode="_(* #,##0.0000_);_(* \(#,##0.0000\);_(* &quot;-&quot;????_);_(@_)"/>
    <numFmt numFmtId="171" formatCode="_(* #,##0.0_);_(* \(#,##0.0\);_(* &quot;-&quot;_);_(@_)"/>
    <numFmt numFmtId="172" formatCode="_(* #,##0.00_);_(* \(#,##0.00\);_(* &quot;-&quot;_);_(@_)"/>
    <numFmt numFmtId="173" formatCode="mmmm\ d\,\ yyyy"/>
  </numFmts>
  <fonts count="42">
    <font>
      <sz val="10"/>
      <name val="Arial"/>
      <family val="0"/>
    </font>
    <font>
      <b/>
      <sz val="10"/>
      <name val="Arial"/>
      <family val="2"/>
    </font>
    <font>
      <b/>
      <i/>
      <sz val="14"/>
      <name val="Arial"/>
      <family val="2"/>
    </font>
    <font>
      <b/>
      <u val="single"/>
      <sz val="16"/>
      <name val="Arial"/>
      <family val="2"/>
    </font>
    <font>
      <sz val="14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66" fontId="0" fillId="0" borderId="0" xfId="42" applyNumberFormat="1" applyFont="1" applyAlignment="1">
      <alignment/>
    </xf>
    <xf numFmtId="166" fontId="0" fillId="0" borderId="0" xfId="0" applyNumberFormat="1" applyAlignment="1">
      <alignment/>
    </xf>
    <xf numFmtId="22" fontId="0" fillId="0" borderId="0" xfId="0" applyNumberFormat="1" applyAlignment="1">
      <alignment/>
    </xf>
    <xf numFmtId="0" fontId="1" fillId="0" borderId="0" xfId="0" applyFont="1" applyAlignment="1">
      <alignment/>
    </xf>
    <xf numFmtId="22" fontId="1" fillId="0" borderId="0" xfId="0" applyNumberFormat="1" applyFont="1" applyAlignment="1">
      <alignment/>
    </xf>
    <xf numFmtId="0" fontId="0" fillId="0" borderId="0" xfId="0" applyAlignment="1" applyProtection="1">
      <alignment/>
      <protection locked="0"/>
    </xf>
    <xf numFmtId="9" fontId="0" fillId="0" borderId="0" xfId="59" applyFont="1" applyAlignment="1" applyProtection="1">
      <alignment/>
      <protection locked="0"/>
    </xf>
    <xf numFmtId="0" fontId="1" fillId="0" borderId="0" xfId="0" applyFont="1" applyAlignment="1">
      <alignment horizontal="center"/>
    </xf>
    <xf numFmtId="0" fontId="0" fillId="33" borderId="10" xfId="0" applyFill="1" applyBorder="1" applyAlignment="1" applyProtection="1">
      <alignment/>
      <protection locked="0"/>
    </xf>
    <xf numFmtId="0" fontId="2" fillId="0" borderId="0" xfId="0" applyFont="1" applyAlignment="1">
      <alignment horizontal="left"/>
    </xf>
    <xf numFmtId="0" fontId="3" fillId="0" borderId="0" xfId="0" applyFont="1" applyAlignment="1">
      <alignment/>
    </xf>
    <xf numFmtId="9" fontId="0" fillId="33" borderId="10" xfId="59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ill="1" applyAlignment="1">
      <alignment/>
    </xf>
    <xf numFmtId="0" fontId="0" fillId="34" borderId="10" xfId="0" applyFill="1" applyBorder="1" applyAlignment="1">
      <alignment/>
    </xf>
    <xf numFmtId="9" fontId="0" fillId="34" borderId="10" xfId="59" applyFont="1" applyFill="1" applyBorder="1" applyAlignment="1" applyProtection="1">
      <alignment/>
      <protection/>
    </xf>
    <xf numFmtId="0" fontId="0" fillId="34" borderId="10" xfId="0" applyFill="1" applyBorder="1" applyAlignment="1" applyProtection="1">
      <alignment/>
      <protection/>
    </xf>
    <xf numFmtId="9" fontId="0" fillId="33" borderId="10" xfId="0" applyNumberForma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1" fillId="0" borderId="0" xfId="0" applyFont="1" applyAlignment="1" applyProtection="1">
      <alignment/>
      <protection locked="0"/>
    </xf>
    <xf numFmtId="41" fontId="0" fillId="34" borderId="10" xfId="42" applyNumberFormat="1" applyFont="1" applyFill="1" applyBorder="1" applyAlignment="1">
      <alignment/>
    </xf>
    <xf numFmtId="41" fontId="0" fillId="0" borderId="0" xfId="42" applyNumberFormat="1" applyFont="1" applyFill="1" applyBorder="1" applyAlignment="1">
      <alignment/>
    </xf>
    <xf numFmtId="41" fontId="0" fillId="0" borderId="0" xfId="42" applyNumberFormat="1" applyFont="1" applyAlignment="1">
      <alignment/>
    </xf>
    <xf numFmtId="41" fontId="0" fillId="34" borderId="10" xfId="0" applyNumberFormat="1" applyFill="1" applyBorder="1" applyAlignment="1">
      <alignment/>
    </xf>
    <xf numFmtId="41" fontId="0" fillId="33" borderId="10" xfId="42" applyNumberFormat="1" applyFont="1" applyFill="1" applyBorder="1" applyAlignment="1" applyProtection="1">
      <alignment/>
      <protection locked="0"/>
    </xf>
    <xf numFmtId="41" fontId="0" fillId="0" borderId="0" xfId="0" applyNumberFormat="1" applyAlignment="1">
      <alignment/>
    </xf>
    <xf numFmtId="41" fontId="1" fillId="0" borderId="0" xfId="0" applyNumberFormat="1" applyFont="1" applyAlignment="1">
      <alignment/>
    </xf>
    <xf numFmtId="166" fontId="0" fillId="33" borderId="10" xfId="42" applyNumberFormat="1" applyFont="1" applyFill="1" applyBorder="1" applyAlignment="1" applyProtection="1">
      <alignment/>
      <protection locked="0"/>
    </xf>
    <xf numFmtId="166" fontId="0" fillId="35" borderId="10" xfId="0" applyNumberFormat="1" applyFill="1" applyBorder="1" applyAlignment="1" applyProtection="1">
      <alignment/>
      <protection locked="0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35" borderId="0" xfId="0" applyFont="1" applyFill="1" applyAlignment="1">
      <alignment/>
    </xf>
    <xf numFmtId="0" fontId="5" fillId="36" borderId="0" xfId="0" applyFont="1" applyFill="1" applyAlignment="1">
      <alignment/>
    </xf>
    <xf numFmtId="1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41" fontId="0" fillId="0" borderId="10" xfId="42" applyNumberFormat="1" applyFont="1" applyFill="1" applyBorder="1" applyAlignment="1">
      <alignment/>
    </xf>
    <xf numFmtId="41" fontId="0" fillId="0" borderId="10" xfId="0" applyNumberFormat="1" applyFill="1" applyBorder="1" applyAlignment="1">
      <alignment/>
    </xf>
    <xf numFmtId="41" fontId="0" fillId="0" borderId="0" xfId="42" applyNumberFormat="1" applyFont="1" applyFill="1" applyBorder="1" applyAlignment="1" applyProtection="1">
      <alignment/>
      <protection locked="0"/>
    </xf>
    <xf numFmtId="41" fontId="0" fillId="34" borderId="10" xfId="42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0" fillId="0" borderId="0" xfId="0" applyFont="1" applyAlignment="1" applyProtection="1">
      <alignment/>
      <protection locked="0"/>
    </xf>
    <xf numFmtId="41" fontId="0" fillId="0" borderId="10" xfId="42" applyNumberFormat="1" applyFont="1" applyFill="1" applyBorder="1" applyAlignment="1" applyProtection="1">
      <alignment/>
      <protection locked="0"/>
    </xf>
    <xf numFmtId="41" fontId="0" fillId="35" borderId="10" xfId="42" applyNumberFormat="1" applyFont="1" applyFill="1" applyBorder="1" applyAlignment="1" applyProtection="1">
      <alignment/>
      <protection locked="0"/>
    </xf>
    <xf numFmtId="41" fontId="0" fillId="35" borderId="10" xfId="0" applyNumberFormat="1" applyFill="1" applyBorder="1" applyAlignment="1" applyProtection="1">
      <alignment/>
      <protection locked="0"/>
    </xf>
    <xf numFmtId="166" fontId="0" fillId="34" borderId="10" xfId="42" applyNumberFormat="1" applyFont="1" applyFill="1" applyBorder="1" applyAlignment="1">
      <alignment/>
    </xf>
    <xf numFmtId="166" fontId="0" fillId="34" borderId="10" xfId="0" applyNumberFormat="1" applyFill="1" applyBorder="1" applyAlignment="1">
      <alignment/>
    </xf>
    <xf numFmtId="41" fontId="0" fillId="34" borderId="10" xfId="42" applyNumberFormat="1" applyFont="1" applyFill="1" applyBorder="1" applyAlignment="1" applyProtection="1">
      <alignment/>
      <protection/>
    </xf>
    <xf numFmtId="41" fontId="0" fillId="0" borderId="0" xfId="0" applyNumberFormat="1" applyFill="1" applyBorder="1" applyAlignment="1">
      <alignment/>
    </xf>
    <xf numFmtId="0" fontId="0" fillId="0" borderId="0" xfId="0" applyFill="1" applyBorder="1" applyAlignment="1">
      <alignment/>
    </xf>
    <xf numFmtId="41" fontId="0" fillId="0" borderId="0" xfId="42" applyNumberFormat="1" applyFont="1" applyBorder="1" applyAlignment="1">
      <alignment/>
    </xf>
    <xf numFmtId="41" fontId="0" fillId="0" borderId="0" xfId="0" applyNumberFormat="1" applyBorder="1" applyAlignment="1">
      <alignment/>
    </xf>
    <xf numFmtId="41" fontId="0" fillId="34" borderId="10" xfId="0" applyNumberFormat="1" applyFill="1" applyBorder="1" applyAlignment="1" applyProtection="1">
      <alignment/>
      <protection/>
    </xf>
    <xf numFmtId="173" fontId="5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10"/>
  <sheetViews>
    <sheetView tabSelected="1" workbookViewId="0" topLeftCell="A1">
      <selection activeCell="C4" sqref="C4"/>
    </sheetView>
  </sheetViews>
  <sheetFormatPr defaultColWidth="8.8515625" defaultRowHeight="12.75"/>
  <cols>
    <col min="1" max="1" width="19.00390625" style="0" bestFit="1" customWidth="1"/>
    <col min="2" max="2" width="8.8515625" style="0" customWidth="1"/>
    <col min="3" max="3" width="18.7109375" style="0" bestFit="1" customWidth="1"/>
  </cols>
  <sheetData>
    <row r="1" ht="16.5">
      <c r="A1" s="33" t="s">
        <v>103</v>
      </c>
    </row>
    <row r="3" spans="1:3" ht="15">
      <c r="A3" s="34" t="s">
        <v>105</v>
      </c>
      <c r="B3" s="34"/>
      <c r="C3" s="56">
        <v>40924</v>
      </c>
    </row>
    <row r="4" spans="1:3" ht="15">
      <c r="A4" s="34" t="s">
        <v>104</v>
      </c>
      <c r="B4" s="34"/>
      <c r="C4" s="34" t="s">
        <v>184</v>
      </c>
    </row>
    <row r="5" spans="1:3" ht="15">
      <c r="A5" s="34"/>
      <c r="B5" s="34"/>
      <c r="C5" s="34"/>
    </row>
    <row r="6" spans="1:3" ht="15">
      <c r="A6" s="34" t="s">
        <v>107</v>
      </c>
      <c r="B6" s="34"/>
      <c r="C6" s="35" t="s">
        <v>106</v>
      </c>
    </row>
    <row r="7" spans="1:3" ht="15">
      <c r="A7" s="34" t="s">
        <v>108</v>
      </c>
      <c r="B7" s="34"/>
      <c r="C7" s="36" t="s">
        <v>109</v>
      </c>
    </row>
    <row r="8" spans="1:3" ht="15">
      <c r="A8" s="34" t="s">
        <v>110</v>
      </c>
      <c r="B8" s="34"/>
      <c r="C8" s="34" t="s">
        <v>111</v>
      </c>
    </row>
    <row r="9" spans="1:3" ht="15">
      <c r="A9" s="34" t="s">
        <v>112</v>
      </c>
      <c r="B9" s="34"/>
      <c r="C9" s="34" t="s">
        <v>113</v>
      </c>
    </row>
    <row r="10" spans="1:3" ht="15">
      <c r="A10" s="34" t="s">
        <v>114</v>
      </c>
      <c r="B10" s="34"/>
      <c r="C10" s="34" t="s">
        <v>113</v>
      </c>
    </row>
  </sheetData>
  <sheetProtection/>
  <printOptions/>
  <pageMargins left="0.75" right="0.75" top="1" bottom="1" header="0.5" footer="0.5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P207"/>
  <sheetViews>
    <sheetView workbookViewId="0" topLeftCell="A1">
      <selection activeCell="A1" sqref="A1"/>
    </sheetView>
  </sheetViews>
  <sheetFormatPr defaultColWidth="8.8515625" defaultRowHeight="12.75"/>
  <cols>
    <col min="1" max="1" width="8.8515625" style="0" customWidth="1"/>
    <col min="2" max="2" width="36.8515625" style="0" customWidth="1"/>
    <col min="3" max="3" width="9.28125" style="0" customWidth="1"/>
    <col min="4" max="4" width="9.421875" style="0" customWidth="1"/>
    <col min="5" max="5" width="11.00390625" style="0" customWidth="1"/>
    <col min="6" max="12" width="9.421875" style="0" customWidth="1"/>
    <col min="13" max="13" width="10.28125" style="0" customWidth="1"/>
    <col min="14" max="15" width="9.421875" style="0" customWidth="1"/>
  </cols>
  <sheetData>
    <row r="2" spans="1:2" ht="16.5">
      <c r="A2" s="9"/>
      <c r="B2" s="10" t="s">
        <v>91</v>
      </c>
    </row>
    <row r="3" spans="1:2" ht="16.5">
      <c r="A3" s="15"/>
      <c r="B3" s="10" t="s">
        <v>92</v>
      </c>
    </row>
    <row r="4" ht="12">
      <c r="K4" s="6"/>
    </row>
    <row r="5" ht="18">
      <c r="A5" s="11" t="s">
        <v>93</v>
      </c>
    </row>
    <row r="6" ht="12">
      <c r="B6" s="3">
        <f ca="1">NOW()</f>
        <v>40947.349790277774</v>
      </c>
    </row>
    <row r="7" spans="1:15" ht="12">
      <c r="A7" s="4"/>
      <c r="B7" s="4" t="s">
        <v>84</v>
      </c>
      <c r="C7" s="4"/>
      <c r="D7" s="8" t="s">
        <v>2</v>
      </c>
      <c r="E7" s="8" t="s">
        <v>3</v>
      </c>
      <c r="F7" s="8" t="s">
        <v>4</v>
      </c>
      <c r="G7" s="8" t="s">
        <v>5</v>
      </c>
      <c r="H7" s="8" t="s">
        <v>6</v>
      </c>
      <c r="I7" s="8" t="s">
        <v>7</v>
      </c>
      <c r="J7" s="8" t="s">
        <v>8</v>
      </c>
      <c r="K7" s="8" t="s">
        <v>9</v>
      </c>
      <c r="L7" s="8" t="s">
        <v>10</v>
      </c>
      <c r="M7" s="8" t="s">
        <v>11</v>
      </c>
      <c r="N7" s="8" t="s">
        <v>12</v>
      </c>
      <c r="O7" s="8" t="s">
        <v>13</v>
      </c>
    </row>
    <row r="8" spans="2:15" ht="12">
      <c r="B8" s="4" t="s">
        <v>48</v>
      </c>
      <c r="D8" s="31">
        <v>0</v>
      </c>
      <c r="E8" s="31">
        <v>0</v>
      </c>
      <c r="F8" s="31">
        <v>0</v>
      </c>
      <c r="G8" s="31">
        <v>0</v>
      </c>
      <c r="H8" s="31">
        <v>0</v>
      </c>
      <c r="I8" s="31">
        <v>0</v>
      </c>
      <c r="J8" s="31">
        <v>0</v>
      </c>
      <c r="K8" s="31">
        <v>0</v>
      </c>
      <c r="L8" s="31">
        <v>0</v>
      </c>
      <c r="M8" s="31">
        <v>0</v>
      </c>
      <c r="N8" s="31">
        <v>0</v>
      </c>
      <c r="O8" s="31">
        <v>0</v>
      </c>
    </row>
    <row r="9" spans="2:15" ht="12">
      <c r="B9" s="4" t="s">
        <v>49</v>
      </c>
      <c r="D9" s="31">
        <v>0</v>
      </c>
      <c r="E9" s="31">
        <v>0</v>
      </c>
      <c r="F9" s="31">
        <v>0</v>
      </c>
      <c r="G9" s="31">
        <v>0</v>
      </c>
      <c r="H9" s="31">
        <v>0</v>
      </c>
      <c r="I9" s="31">
        <v>0</v>
      </c>
      <c r="J9" s="31">
        <v>0</v>
      </c>
      <c r="K9" s="31">
        <v>0</v>
      </c>
      <c r="L9" s="31">
        <v>0</v>
      </c>
      <c r="M9" s="31">
        <v>0</v>
      </c>
      <c r="N9" s="31">
        <v>0</v>
      </c>
      <c r="O9" s="31">
        <v>0</v>
      </c>
    </row>
    <row r="10" spans="2:15" ht="12">
      <c r="B10" t="s">
        <v>14</v>
      </c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</row>
    <row r="11" spans="2:15" ht="12">
      <c r="B11" s="4" t="s">
        <v>50</v>
      </c>
      <c r="D11" s="12">
        <v>0</v>
      </c>
      <c r="E11" s="12">
        <v>0</v>
      </c>
      <c r="F11" s="12">
        <v>0</v>
      </c>
      <c r="G11" s="12">
        <v>0</v>
      </c>
      <c r="H11" s="12">
        <v>0</v>
      </c>
      <c r="I11" s="12">
        <v>0</v>
      </c>
      <c r="J11" s="12">
        <v>0</v>
      </c>
      <c r="K11" s="12">
        <v>0</v>
      </c>
      <c r="L11" s="12">
        <v>0</v>
      </c>
      <c r="M11" s="12">
        <v>0</v>
      </c>
      <c r="N11" s="12">
        <v>0</v>
      </c>
      <c r="O11" s="12">
        <v>0</v>
      </c>
    </row>
    <row r="12" spans="2:15" ht="12">
      <c r="B12" s="4" t="s">
        <v>51</v>
      </c>
      <c r="D12" s="16">
        <f aca="true" t="shared" si="0" ref="D12:O12">1-D11</f>
        <v>1</v>
      </c>
      <c r="E12" s="16">
        <f t="shared" si="0"/>
        <v>1</v>
      </c>
      <c r="F12" s="16">
        <f t="shared" si="0"/>
        <v>1</v>
      </c>
      <c r="G12" s="16">
        <f t="shared" si="0"/>
        <v>1</v>
      </c>
      <c r="H12" s="16">
        <f t="shared" si="0"/>
        <v>1</v>
      </c>
      <c r="I12" s="16">
        <f t="shared" si="0"/>
        <v>1</v>
      </c>
      <c r="J12" s="16">
        <f t="shared" si="0"/>
        <v>1</v>
      </c>
      <c r="K12" s="16">
        <f t="shared" si="0"/>
        <v>1</v>
      </c>
      <c r="L12" s="16">
        <f t="shared" si="0"/>
        <v>1</v>
      </c>
      <c r="M12" s="16">
        <f t="shared" si="0"/>
        <v>1</v>
      </c>
      <c r="N12" s="16">
        <f t="shared" si="0"/>
        <v>1</v>
      </c>
      <c r="O12" s="16">
        <f t="shared" si="0"/>
        <v>1</v>
      </c>
    </row>
    <row r="13" spans="4:15" ht="12"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</row>
    <row r="14" spans="2:15" ht="12">
      <c r="B14" s="4" t="s">
        <v>42</v>
      </c>
      <c r="C14" s="4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</row>
    <row r="15" spans="2:15" ht="12">
      <c r="B15" s="4" t="s">
        <v>44</v>
      </c>
      <c r="C15" s="4"/>
      <c r="D15" s="12">
        <v>0</v>
      </c>
      <c r="E15" s="12">
        <v>0</v>
      </c>
      <c r="F15" s="12">
        <v>0</v>
      </c>
      <c r="G15" s="12">
        <v>0</v>
      </c>
      <c r="H15" s="12">
        <v>0</v>
      </c>
      <c r="I15" s="12">
        <v>0</v>
      </c>
      <c r="J15" s="12">
        <v>0</v>
      </c>
      <c r="K15" s="12">
        <v>0</v>
      </c>
      <c r="L15" s="12">
        <v>0</v>
      </c>
      <c r="M15" s="12">
        <v>0</v>
      </c>
      <c r="N15" s="12">
        <v>0</v>
      </c>
      <c r="O15" s="12">
        <v>0</v>
      </c>
    </row>
    <row r="16" spans="2:15" ht="12">
      <c r="B16" s="4" t="s">
        <v>43</v>
      </c>
      <c r="C16" s="4"/>
      <c r="D16" s="12">
        <v>0</v>
      </c>
      <c r="E16" s="12">
        <v>0</v>
      </c>
      <c r="F16" s="12">
        <v>0</v>
      </c>
      <c r="G16" s="12">
        <v>0</v>
      </c>
      <c r="H16" s="12">
        <v>0</v>
      </c>
      <c r="I16" s="12">
        <v>0</v>
      </c>
      <c r="J16" s="12">
        <v>0</v>
      </c>
      <c r="K16" s="12">
        <v>0</v>
      </c>
      <c r="L16" s="12">
        <v>0</v>
      </c>
      <c r="M16" s="12">
        <v>0</v>
      </c>
      <c r="N16" s="12">
        <v>0</v>
      </c>
      <c r="O16" s="12">
        <v>0</v>
      </c>
    </row>
    <row r="17" spans="2:15" ht="12">
      <c r="B17" s="4" t="s">
        <v>88</v>
      </c>
      <c r="C17" s="4"/>
      <c r="D17" s="12">
        <v>0</v>
      </c>
      <c r="E17" s="12">
        <v>0</v>
      </c>
      <c r="F17" s="12">
        <v>0</v>
      </c>
      <c r="G17" s="12">
        <v>0</v>
      </c>
      <c r="H17" s="12">
        <v>0</v>
      </c>
      <c r="I17" s="12">
        <v>0</v>
      </c>
      <c r="J17" s="12">
        <v>0</v>
      </c>
      <c r="K17" s="12">
        <v>0</v>
      </c>
      <c r="L17" s="12">
        <v>0</v>
      </c>
      <c r="M17" s="12">
        <v>0</v>
      </c>
      <c r="N17" s="12">
        <v>0</v>
      </c>
      <c r="O17" s="12">
        <v>0</v>
      </c>
    </row>
    <row r="18" spans="2:15" ht="12">
      <c r="B18" s="4" t="s">
        <v>89</v>
      </c>
      <c r="D18" s="18">
        <v>0</v>
      </c>
      <c r="E18" s="18">
        <v>0</v>
      </c>
      <c r="F18" s="18">
        <v>0</v>
      </c>
      <c r="G18" s="18">
        <v>0</v>
      </c>
      <c r="H18" s="18">
        <v>0</v>
      </c>
      <c r="I18" s="18">
        <v>0</v>
      </c>
      <c r="J18" s="18">
        <v>0</v>
      </c>
      <c r="K18" s="18">
        <v>0</v>
      </c>
      <c r="L18" s="18">
        <v>0</v>
      </c>
      <c r="M18" s="18">
        <v>0</v>
      </c>
      <c r="N18" s="18">
        <v>0</v>
      </c>
      <c r="O18" s="18">
        <v>0</v>
      </c>
    </row>
    <row r="19" spans="2:15" ht="12">
      <c r="B19" s="4" t="s">
        <v>85</v>
      </c>
      <c r="D19" s="18">
        <v>0</v>
      </c>
      <c r="E19" s="18">
        <v>0</v>
      </c>
      <c r="F19" s="18">
        <v>0</v>
      </c>
      <c r="G19" s="18">
        <v>0</v>
      </c>
      <c r="H19" s="18">
        <v>0</v>
      </c>
      <c r="I19" s="18">
        <v>0</v>
      </c>
      <c r="J19" s="18">
        <v>0</v>
      </c>
      <c r="K19" s="18">
        <v>0</v>
      </c>
      <c r="L19" s="18">
        <v>0</v>
      </c>
      <c r="M19" s="18">
        <v>0</v>
      </c>
      <c r="N19" s="18">
        <v>0</v>
      </c>
      <c r="O19" s="18">
        <v>0</v>
      </c>
    </row>
    <row r="22" spans="2:15" ht="12">
      <c r="B22" s="4" t="s">
        <v>135</v>
      </c>
      <c r="D22" s="12">
        <v>0</v>
      </c>
      <c r="E22" s="12">
        <v>0</v>
      </c>
      <c r="F22" s="12">
        <v>0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</row>
    <row r="23" spans="2:15" ht="12">
      <c r="B23" s="4" t="s">
        <v>160</v>
      </c>
      <c r="D23" s="6" t="s">
        <v>161</v>
      </c>
      <c r="E23" s="6"/>
      <c r="F23" s="6"/>
      <c r="G23" s="6"/>
      <c r="H23" s="6"/>
      <c r="I23" s="6"/>
      <c r="J23" s="6"/>
      <c r="L23" s="6"/>
      <c r="M23" s="6"/>
      <c r="N23" s="6"/>
      <c r="O23" s="6"/>
    </row>
    <row r="24" spans="2:15" ht="12">
      <c r="B24" s="4" t="s">
        <v>162</v>
      </c>
      <c r="D24" s="6" t="s">
        <v>161</v>
      </c>
      <c r="E24" s="6"/>
      <c r="F24" s="6"/>
      <c r="G24" s="6"/>
      <c r="H24" s="6"/>
      <c r="I24" s="6"/>
      <c r="J24" s="6"/>
      <c r="L24" s="6"/>
      <c r="M24" s="6"/>
      <c r="N24" s="6"/>
      <c r="O24" s="6"/>
    </row>
    <row r="25" spans="2:15" ht="12">
      <c r="B25" s="4" t="s">
        <v>118</v>
      </c>
      <c r="C25" t="s">
        <v>30</v>
      </c>
      <c r="D25" s="6"/>
      <c r="E25" s="17">
        <v>0.062</v>
      </c>
      <c r="F25" s="6"/>
      <c r="G25" s="6"/>
      <c r="H25" s="6"/>
      <c r="I25" s="6"/>
      <c r="J25" s="6"/>
      <c r="K25" s="6"/>
      <c r="L25" s="6"/>
      <c r="M25" s="6"/>
      <c r="N25" s="6"/>
      <c r="O25" s="6"/>
    </row>
    <row r="26" spans="3:15" ht="12">
      <c r="C26" t="s">
        <v>31</v>
      </c>
      <c r="D26" s="6"/>
      <c r="E26" s="17">
        <v>0.0145</v>
      </c>
      <c r="F26" s="6"/>
      <c r="G26" s="6"/>
      <c r="H26" s="6"/>
      <c r="I26" s="6"/>
      <c r="J26" s="6"/>
      <c r="K26" s="6"/>
      <c r="L26" s="6"/>
      <c r="M26" s="6"/>
      <c r="N26" s="6"/>
      <c r="O26" s="6"/>
    </row>
    <row r="27" spans="2:15" ht="12">
      <c r="B27" s="4" t="s">
        <v>16</v>
      </c>
      <c r="C27" t="s">
        <v>32</v>
      </c>
      <c r="D27" s="6"/>
      <c r="E27" s="17">
        <v>0.01</v>
      </c>
      <c r="F27" s="6"/>
      <c r="G27" s="6"/>
      <c r="H27" s="6"/>
      <c r="I27" s="6"/>
      <c r="J27" s="6"/>
      <c r="K27" s="6"/>
      <c r="L27" s="6"/>
      <c r="M27" s="6"/>
      <c r="N27" s="6"/>
      <c r="O27" s="6"/>
    </row>
    <row r="28" spans="2:15" ht="12">
      <c r="B28" s="4" t="s">
        <v>90</v>
      </c>
      <c r="C28" s="4" t="s">
        <v>157</v>
      </c>
      <c r="D28" s="6"/>
      <c r="E28" s="9">
        <v>0.1</v>
      </c>
      <c r="F28" s="6" t="s">
        <v>16</v>
      </c>
      <c r="G28" s="6"/>
      <c r="H28" s="6"/>
      <c r="I28" s="6"/>
      <c r="J28" s="6"/>
      <c r="K28" s="6"/>
      <c r="L28" s="6"/>
      <c r="M28" s="6"/>
      <c r="N28" s="6"/>
      <c r="O28" s="6"/>
    </row>
    <row r="29" spans="2:15" ht="12">
      <c r="B29" s="4" t="s">
        <v>194</v>
      </c>
      <c r="C29" t="s">
        <v>33</v>
      </c>
      <c r="D29" s="6"/>
      <c r="E29" s="17">
        <f>SUM(E25:E28)</f>
        <v>0.1865</v>
      </c>
      <c r="F29" s="19" t="s">
        <v>86</v>
      </c>
      <c r="G29" s="19"/>
      <c r="H29" s="19"/>
      <c r="I29" s="6"/>
      <c r="J29" s="6"/>
      <c r="K29" s="6"/>
      <c r="L29" s="6"/>
      <c r="M29" s="6"/>
      <c r="N29" s="6"/>
      <c r="O29" s="6"/>
    </row>
    <row r="30" ht="12">
      <c r="B30" s="4" t="s">
        <v>195</v>
      </c>
    </row>
    <row r="31" spans="9:15" ht="12">
      <c r="I31" s="6"/>
      <c r="J31" s="6"/>
      <c r="K31" s="6"/>
      <c r="L31" s="6"/>
      <c r="M31" s="6"/>
      <c r="N31" s="6"/>
      <c r="O31" s="6"/>
    </row>
    <row r="32" spans="2:15" ht="12">
      <c r="B32" s="4" t="s">
        <v>180</v>
      </c>
      <c r="C32" s="4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2:15" ht="12">
      <c r="B33" s="4" t="s">
        <v>45</v>
      </c>
      <c r="C33" s="4"/>
      <c r="D33" s="12">
        <v>0</v>
      </c>
      <c r="E33" s="12">
        <v>0</v>
      </c>
      <c r="F33" s="12">
        <v>0</v>
      </c>
      <c r="G33" s="12">
        <v>0</v>
      </c>
      <c r="H33" s="12">
        <v>0</v>
      </c>
      <c r="I33" s="12">
        <v>0</v>
      </c>
      <c r="J33" s="12">
        <v>0</v>
      </c>
      <c r="K33" s="12">
        <v>0</v>
      </c>
      <c r="L33" s="12">
        <v>0</v>
      </c>
      <c r="M33" s="12">
        <v>0</v>
      </c>
      <c r="N33" s="12">
        <v>0</v>
      </c>
      <c r="O33" s="12">
        <v>0</v>
      </c>
    </row>
    <row r="34" spans="2:15" ht="12">
      <c r="B34" s="4" t="s">
        <v>46</v>
      </c>
      <c r="C34" s="4"/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</row>
    <row r="35" spans="4:15" ht="12"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</row>
    <row r="36" spans="4:15" ht="12"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</row>
    <row r="37" spans="2:15" ht="12">
      <c r="B37" s="4" t="s">
        <v>34</v>
      </c>
      <c r="C37" s="4"/>
      <c r="D37" s="20" t="s">
        <v>2</v>
      </c>
      <c r="E37" s="20" t="s">
        <v>3</v>
      </c>
      <c r="F37" s="20" t="s">
        <v>4</v>
      </c>
      <c r="G37" s="20" t="s">
        <v>5</v>
      </c>
      <c r="H37" s="20" t="s">
        <v>6</v>
      </c>
      <c r="I37" s="20" t="s">
        <v>7</v>
      </c>
      <c r="J37" s="20" t="s">
        <v>8</v>
      </c>
      <c r="K37" s="20" t="s">
        <v>9</v>
      </c>
      <c r="L37" s="20" t="s">
        <v>10</v>
      </c>
      <c r="M37" s="20" t="s">
        <v>11</v>
      </c>
      <c r="N37" s="20" t="s">
        <v>12</v>
      </c>
      <c r="O37" s="20" t="s">
        <v>13</v>
      </c>
    </row>
    <row r="38" spans="1:16" ht="12">
      <c r="A38" s="1"/>
      <c r="B38" s="4" t="s">
        <v>35</v>
      </c>
      <c r="C38" s="4"/>
      <c r="D38" s="31">
        <v>0</v>
      </c>
      <c r="E38" s="31">
        <v>0</v>
      </c>
      <c r="F38" s="31">
        <v>0</v>
      </c>
      <c r="G38" s="31">
        <v>0</v>
      </c>
      <c r="H38" s="31">
        <v>0</v>
      </c>
      <c r="I38" s="31">
        <v>0</v>
      </c>
      <c r="J38" s="31">
        <v>0</v>
      </c>
      <c r="K38" s="31">
        <v>0</v>
      </c>
      <c r="L38" s="31">
        <v>0</v>
      </c>
      <c r="M38" s="31">
        <v>0</v>
      </c>
      <c r="N38" s="31">
        <v>0</v>
      </c>
      <c r="O38" s="31">
        <v>0</v>
      </c>
      <c r="P38" s="1"/>
    </row>
    <row r="39" spans="1:16" ht="12">
      <c r="A39" s="1"/>
      <c r="B39" s="4"/>
      <c r="C39" s="4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1"/>
    </row>
    <row r="40" spans="1:16" ht="12">
      <c r="A40" s="1"/>
      <c r="B40" s="4" t="s">
        <v>101</v>
      </c>
      <c r="C40" s="4"/>
      <c r="D40" s="32">
        <v>0</v>
      </c>
      <c r="E40" s="32">
        <v>0</v>
      </c>
      <c r="F40" s="32">
        <v>0</v>
      </c>
      <c r="G40" s="32">
        <v>0</v>
      </c>
      <c r="H40" s="32">
        <v>0</v>
      </c>
      <c r="I40" s="32">
        <v>0</v>
      </c>
      <c r="J40" s="32">
        <v>0</v>
      </c>
      <c r="K40" s="32">
        <v>0</v>
      </c>
      <c r="L40" s="32">
        <v>0</v>
      </c>
      <c r="M40" s="32">
        <v>0</v>
      </c>
      <c r="N40" s="32">
        <v>0</v>
      </c>
      <c r="O40" s="32">
        <v>0</v>
      </c>
      <c r="P40" s="1"/>
    </row>
    <row r="41" spans="1:16" ht="12">
      <c r="A41" s="1"/>
      <c r="B41" s="4" t="s">
        <v>163</v>
      </c>
      <c r="C41" s="4"/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32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1"/>
    </row>
    <row r="42" spans="1:16" ht="12">
      <c r="A42" s="1"/>
      <c r="B42" s="21" t="s">
        <v>164</v>
      </c>
      <c r="C42" s="4"/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  <c r="O42" s="31">
        <v>0</v>
      </c>
      <c r="P42" s="1"/>
    </row>
    <row r="43" spans="1:16" ht="12">
      <c r="A43" s="1"/>
      <c r="B43" s="4" t="s">
        <v>165</v>
      </c>
      <c r="C43" s="4"/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0</v>
      </c>
      <c r="M43" s="31">
        <v>0</v>
      </c>
      <c r="N43" s="31">
        <v>0</v>
      </c>
      <c r="O43" s="31">
        <v>0</v>
      </c>
      <c r="P43" s="1"/>
    </row>
    <row r="44" spans="1:16" ht="12">
      <c r="A44" s="1"/>
      <c r="B44" s="4" t="s">
        <v>166</v>
      </c>
      <c r="D44" s="31">
        <v>0</v>
      </c>
      <c r="E44" s="31">
        <v>0</v>
      </c>
      <c r="F44" s="31">
        <v>0</v>
      </c>
      <c r="G44" s="31">
        <v>0</v>
      </c>
      <c r="H44" s="31">
        <v>0</v>
      </c>
      <c r="I44" s="31">
        <v>0</v>
      </c>
      <c r="J44" s="31">
        <v>0</v>
      </c>
      <c r="K44" s="31">
        <v>0</v>
      </c>
      <c r="L44" s="31">
        <v>0</v>
      </c>
      <c r="M44" s="31">
        <v>0</v>
      </c>
      <c r="N44" s="31">
        <v>0</v>
      </c>
      <c r="O44" s="31">
        <v>0</v>
      </c>
      <c r="P44" s="1"/>
    </row>
    <row r="45" spans="1:16" ht="12">
      <c r="A45" s="1"/>
      <c r="B45" s="4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1"/>
    </row>
    <row r="46" spans="1:16" ht="12">
      <c r="A46" s="1"/>
      <c r="B46" s="4" t="s">
        <v>25</v>
      </c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1"/>
    </row>
    <row r="47" spans="2:15" ht="12">
      <c r="B47" t="s">
        <v>77</v>
      </c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</row>
    <row r="48" spans="2:15" ht="12">
      <c r="B48" t="s">
        <v>78</v>
      </c>
      <c r="D48" s="12">
        <v>0</v>
      </c>
      <c r="E48" s="12">
        <v>0</v>
      </c>
      <c r="F48" s="12">
        <v>0</v>
      </c>
      <c r="G48" s="12">
        <v>0</v>
      </c>
      <c r="H48" s="12">
        <v>0</v>
      </c>
      <c r="I48" s="12">
        <v>0</v>
      </c>
      <c r="J48" s="12">
        <v>0</v>
      </c>
      <c r="K48" s="12">
        <v>0</v>
      </c>
      <c r="L48" s="12">
        <v>0</v>
      </c>
      <c r="M48" s="12">
        <v>0</v>
      </c>
      <c r="N48" s="12">
        <v>0</v>
      </c>
      <c r="O48" s="12">
        <v>0</v>
      </c>
    </row>
    <row r="49" spans="2:15" ht="12">
      <c r="B49" t="s">
        <v>79</v>
      </c>
      <c r="D49" s="16">
        <f aca="true" t="shared" si="1" ref="D49:O49">1-D48</f>
        <v>1</v>
      </c>
      <c r="E49" s="16">
        <f t="shared" si="1"/>
        <v>1</v>
      </c>
      <c r="F49" s="16">
        <f t="shared" si="1"/>
        <v>1</v>
      </c>
      <c r="G49" s="16">
        <f t="shared" si="1"/>
        <v>1</v>
      </c>
      <c r="H49" s="16">
        <f t="shared" si="1"/>
        <v>1</v>
      </c>
      <c r="I49" s="16">
        <f t="shared" si="1"/>
        <v>1</v>
      </c>
      <c r="J49" s="16">
        <f t="shared" si="1"/>
        <v>1</v>
      </c>
      <c r="K49" s="16">
        <f t="shared" si="1"/>
        <v>1</v>
      </c>
      <c r="L49" s="16">
        <f t="shared" si="1"/>
        <v>1</v>
      </c>
      <c r="M49" s="16">
        <f t="shared" si="1"/>
        <v>1</v>
      </c>
      <c r="N49" s="16">
        <f t="shared" si="1"/>
        <v>1</v>
      </c>
      <c r="O49" s="16">
        <f t="shared" si="1"/>
        <v>1</v>
      </c>
    </row>
    <row r="50" spans="4:15" ht="12"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</row>
    <row r="51" spans="1:16" ht="12">
      <c r="A51" s="1"/>
      <c r="B51" s="4" t="s">
        <v>41</v>
      </c>
      <c r="C51" s="4"/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1"/>
    </row>
    <row r="52" spans="1:16" ht="12">
      <c r="A52" s="4"/>
      <c r="C52" s="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4"/>
    </row>
    <row r="53" spans="1:15" ht="18">
      <c r="A53" s="11" t="s">
        <v>94</v>
      </c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</row>
    <row r="54" spans="2:15" ht="12">
      <c r="B54" s="3">
        <f ca="1">NOW()</f>
        <v>40947.349790277774</v>
      </c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</row>
    <row r="55" spans="1:15" ht="12">
      <c r="A55" s="4"/>
      <c r="B55" s="21" t="s">
        <v>84</v>
      </c>
      <c r="C55" s="19"/>
      <c r="D55" s="20" t="s">
        <v>53</v>
      </c>
      <c r="E55" s="20" t="s">
        <v>54</v>
      </c>
      <c r="F55" s="20" t="s">
        <v>55</v>
      </c>
      <c r="G55" s="20" t="s">
        <v>56</v>
      </c>
      <c r="H55" s="20" t="s">
        <v>57</v>
      </c>
      <c r="I55" s="20" t="s">
        <v>58</v>
      </c>
      <c r="J55" s="20" t="s">
        <v>59</v>
      </c>
      <c r="K55" s="20" t="s">
        <v>60</v>
      </c>
      <c r="L55" s="20" t="s">
        <v>61</v>
      </c>
      <c r="M55" s="20" t="s">
        <v>62</v>
      </c>
      <c r="N55" s="20" t="s">
        <v>63</v>
      </c>
      <c r="O55" s="20" t="s">
        <v>64</v>
      </c>
    </row>
    <row r="56" spans="2:15" ht="12">
      <c r="B56" s="4" t="s">
        <v>48</v>
      </c>
      <c r="D56" s="31">
        <v>0</v>
      </c>
      <c r="E56" s="31">
        <v>0</v>
      </c>
      <c r="F56" s="31">
        <v>0</v>
      </c>
      <c r="G56" s="31">
        <v>0</v>
      </c>
      <c r="H56" s="31">
        <v>0</v>
      </c>
      <c r="I56" s="31">
        <v>0</v>
      </c>
      <c r="J56" s="31">
        <v>0</v>
      </c>
      <c r="K56" s="31">
        <v>0</v>
      </c>
      <c r="L56" s="31">
        <v>0</v>
      </c>
      <c r="M56" s="31">
        <v>0</v>
      </c>
      <c r="N56" s="31">
        <v>0</v>
      </c>
      <c r="O56" s="31">
        <v>0</v>
      </c>
    </row>
    <row r="57" spans="2:15" ht="12">
      <c r="B57" s="4" t="s">
        <v>49</v>
      </c>
      <c r="D57" s="31">
        <v>0</v>
      </c>
      <c r="E57" s="31">
        <v>0</v>
      </c>
      <c r="F57" s="31">
        <v>0</v>
      </c>
      <c r="G57" s="31">
        <v>0</v>
      </c>
      <c r="H57" s="31">
        <v>0</v>
      </c>
      <c r="I57" s="31">
        <v>0</v>
      </c>
      <c r="J57" s="31">
        <v>0</v>
      </c>
      <c r="K57" s="31">
        <v>0</v>
      </c>
      <c r="L57" s="31">
        <v>0</v>
      </c>
      <c r="M57" s="31">
        <v>0</v>
      </c>
      <c r="N57" s="31">
        <v>0</v>
      </c>
      <c r="O57" s="31">
        <v>0</v>
      </c>
    </row>
    <row r="58" spans="2:15" ht="12">
      <c r="B58" t="s">
        <v>14</v>
      </c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</row>
    <row r="59" spans="2:15" ht="12">
      <c r="B59" s="4" t="s">
        <v>50</v>
      </c>
      <c r="D59" s="12">
        <v>0</v>
      </c>
      <c r="E59" s="12">
        <v>0</v>
      </c>
      <c r="F59" s="12">
        <v>0</v>
      </c>
      <c r="G59" s="12">
        <v>0</v>
      </c>
      <c r="H59" s="12">
        <v>0</v>
      </c>
      <c r="I59" s="12">
        <v>0</v>
      </c>
      <c r="J59" s="12">
        <v>0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</row>
    <row r="60" spans="2:15" ht="12">
      <c r="B60" s="4" t="s">
        <v>51</v>
      </c>
      <c r="D60" s="16">
        <f aca="true" t="shared" si="2" ref="D60:O60">1-D59</f>
        <v>1</v>
      </c>
      <c r="E60" s="16">
        <f t="shared" si="2"/>
        <v>1</v>
      </c>
      <c r="F60" s="16">
        <f t="shared" si="2"/>
        <v>1</v>
      </c>
      <c r="G60" s="16">
        <f t="shared" si="2"/>
        <v>1</v>
      </c>
      <c r="H60" s="16">
        <f t="shared" si="2"/>
        <v>1</v>
      </c>
      <c r="I60" s="16">
        <f t="shared" si="2"/>
        <v>1</v>
      </c>
      <c r="J60" s="16">
        <f t="shared" si="2"/>
        <v>1</v>
      </c>
      <c r="K60" s="16">
        <f t="shared" si="2"/>
        <v>1</v>
      </c>
      <c r="L60" s="16">
        <f t="shared" si="2"/>
        <v>1</v>
      </c>
      <c r="M60" s="16">
        <f t="shared" si="2"/>
        <v>1</v>
      </c>
      <c r="N60" s="16">
        <f t="shared" si="2"/>
        <v>1</v>
      </c>
      <c r="O60" s="16">
        <f t="shared" si="2"/>
        <v>1</v>
      </c>
    </row>
    <row r="61" spans="4:15" ht="12"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</row>
    <row r="62" spans="2:15" ht="12">
      <c r="B62" s="4" t="s">
        <v>42</v>
      </c>
      <c r="C62" s="4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</row>
    <row r="63" spans="2:15" ht="12">
      <c r="B63" s="4" t="s">
        <v>44</v>
      </c>
      <c r="C63" s="4"/>
      <c r="D63" s="12">
        <v>0</v>
      </c>
      <c r="E63" s="12">
        <v>0</v>
      </c>
      <c r="F63" s="12">
        <v>0</v>
      </c>
      <c r="G63" s="12">
        <v>0</v>
      </c>
      <c r="H63" s="12">
        <v>0</v>
      </c>
      <c r="I63" s="12">
        <v>0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0</v>
      </c>
    </row>
    <row r="64" spans="2:15" ht="12">
      <c r="B64" s="4" t="s">
        <v>43</v>
      </c>
      <c r="C64" s="4"/>
      <c r="D64" s="12">
        <v>0</v>
      </c>
      <c r="E64" s="12">
        <v>0</v>
      </c>
      <c r="F64" s="12">
        <v>0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0</v>
      </c>
    </row>
    <row r="65" spans="2:15" ht="12">
      <c r="B65" s="4" t="s">
        <v>88</v>
      </c>
      <c r="C65" s="4"/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</row>
    <row r="66" spans="2:15" ht="12">
      <c r="B66" s="4" t="s">
        <v>89</v>
      </c>
      <c r="D66" s="18">
        <v>0</v>
      </c>
      <c r="E66" s="18">
        <v>0</v>
      </c>
      <c r="F66" s="18">
        <v>0</v>
      </c>
      <c r="G66" s="18">
        <v>0</v>
      </c>
      <c r="H66" s="18">
        <v>0</v>
      </c>
      <c r="I66" s="18">
        <v>0</v>
      </c>
      <c r="J66" s="18">
        <v>0</v>
      </c>
      <c r="K66" s="18">
        <v>0</v>
      </c>
      <c r="L66" s="18">
        <v>0</v>
      </c>
      <c r="M66" s="18">
        <v>0</v>
      </c>
      <c r="N66" s="18">
        <v>0</v>
      </c>
      <c r="O66" s="18">
        <v>0</v>
      </c>
    </row>
    <row r="67" spans="2:15" ht="12">
      <c r="B67" s="4" t="s">
        <v>85</v>
      </c>
      <c r="D67" s="18">
        <v>0</v>
      </c>
      <c r="E67" s="18">
        <v>0</v>
      </c>
      <c r="F67" s="18">
        <v>0</v>
      </c>
      <c r="G67" s="18">
        <v>0</v>
      </c>
      <c r="H67" s="18">
        <v>0</v>
      </c>
      <c r="I67" s="18">
        <v>0</v>
      </c>
      <c r="J67" s="18">
        <v>0</v>
      </c>
      <c r="K67" s="18">
        <v>0</v>
      </c>
      <c r="L67" s="18">
        <v>0</v>
      </c>
      <c r="M67" s="18">
        <v>0</v>
      </c>
      <c r="N67" s="18">
        <v>0</v>
      </c>
      <c r="O67" s="18">
        <v>0</v>
      </c>
    </row>
    <row r="70" spans="2:15" ht="12">
      <c r="B70" s="4" t="s">
        <v>135</v>
      </c>
      <c r="D70" s="12">
        <v>0</v>
      </c>
      <c r="E70" s="12">
        <v>0</v>
      </c>
      <c r="F70" s="12">
        <v>0</v>
      </c>
      <c r="G70" s="12">
        <v>0</v>
      </c>
      <c r="H70" s="12">
        <v>0</v>
      </c>
      <c r="I70" s="12">
        <v>0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0</v>
      </c>
    </row>
    <row r="71" spans="2:15" ht="12">
      <c r="B71" s="4" t="s">
        <v>160</v>
      </c>
      <c r="D71" s="6" t="s">
        <v>161</v>
      </c>
      <c r="E71" s="6"/>
      <c r="F71" s="6"/>
      <c r="G71" s="6"/>
      <c r="H71" s="6"/>
      <c r="I71" s="6"/>
      <c r="J71" s="6"/>
      <c r="L71" s="6"/>
      <c r="M71" s="6"/>
      <c r="N71" s="6"/>
      <c r="O71" s="6"/>
    </row>
    <row r="72" spans="2:15" ht="12">
      <c r="B72" s="4" t="s">
        <v>162</v>
      </c>
      <c r="D72" s="6" t="s">
        <v>161</v>
      </c>
      <c r="E72" s="6"/>
      <c r="F72" s="6"/>
      <c r="G72" s="6"/>
      <c r="H72" s="6"/>
      <c r="I72" s="6"/>
      <c r="J72" s="6"/>
      <c r="L72" s="6"/>
      <c r="M72" s="6"/>
      <c r="N72" s="6"/>
      <c r="O72" s="6"/>
    </row>
    <row r="73" spans="2:15" ht="12">
      <c r="B73" s="4" t="s">
        <v>118</v>
      </c>
      <c r="C73" t="s">
        <v>30</v>
      </c>
      <c r="D73" s="6"/>
      <c r="E73" s="17">
        <v>0.062</v>
      </c>
      <c r="F73" s="6"/>
      <c r="G73" s="6"/>
      <c r="H73" s="6"/>
      <c r="I73" s="6"/>
      <c r="J73" s="6"/>
      <c r="K73" s="6"/>
      <c r="L73" s="6"/>
      <c r="M73" s="6"/>
      <c r="N73" s="6"/>
      <c r="O73" s="6"/>
    </row>
    <row r="74" spans="3:15" ht="12">
      <c r="C74" t="s">
        <v>31</v>
      </c>
      <c r="D74" s="6"/>
      <c r="E74" s="17">
        <v>0.0145</v>
      </c>
      <c r="F74" s="6"/>
      <c r="G74" s="6"/>
      <c r="H74" s="6"/>
      <c r="I74" s="6"/>
      <c r="J74" s="6"/>
      <c r="K74" s="6"/>
      <c r="L74" s="6"/>
      <c r="M74" s="6"/>
      <c r="N74" s="6"/>
      <c r="O74" s="6"/>
    </row>
    <row r="75" spans="2:15" ht="12">
      <c r="B75" s="4" t="s">
        <v>16</v>
      </c>
      <c r="C75" t="s">
        <v>32</v>
      </c>
      <c r="D75" s="6"/>
      <c r="E75" s="17">
        <v>0.01</v>
      </c>
      <c r="F75" s="6"/>
      <c r="G75" s="6"/>
      <c r="H75" s="6"/>
      <c r="I75" s="6"/>
      <c r="J75" s="6"/>
      <c r="K75" s="6"/>
      <c r="L75" s="6"/>
      <c r="M75" s="6"/>
      <c r="N75" s="6"/>
      <c r="O75" s="6"/>
    </row>
    <row r="76" spans="2:15" ht="12">
      <c r="B76" s="4" t="s">
        <v>90</v>
      </c>
      <c r="C76" s="4" t="s">
        <v>157</v>
      </c>
      <c r="D76" s="6"/>
      <c r="E76" s="9">
        <v>0.1</v>
      </c>
      <c r="F76" s="6" t="s">
        <v>16</v>
      </c>
      <c r="G76" s="6"/>
      <c r="H76" s="6"/>
      <c r="I76" s="6"/>
      <c r="J76" s="6"/>
      <c r="K76" s="6"/>
      <c r="L76" s="6"/>
      <c r="M76" s="6"/>
      <c r="N76" s="6"/>
      <c r="O76" s="6"/>
    </row>
    <row r="77" spans="2:15" ht="12">
      <c r="B77" s="4" t="s">
        <v>194</v>
      </c>
      <c r="C77" t="s">
        <v>33</v>
      </c>
      <c r="D77" s="6"/>
      <c r="E77" s="17">
        <f>SUM(E73:E76)</f>
        <v>0.1865</v>
      </c>
      <c r="F77" s="19" t="s">
        <v>86</v>
      </c>
      <c r="G77" s="19"/>
      <c r="H77" s="19"/>
      <c r="I77" s="6"/>
      <c r="J77" s="6"/>
      <c r="K77" s="6"/>
      <c r="L77" s="6"/>
      <c r="M77" s="6"/>
      <c r="N77" s="6"/>
      <c r="O77" s="6"/>
    </row>
    <row r="78" ht="12">
      <c r="B78" s="4" t="s">
        <v>195</v>
      </c>
    </row>
    <row r="79" spans="9:15" ht="12">
      <c r="I79" s="6"/>
      <c r="J79" s="6"/>
      <c r="K79" s="6"/>
      <c r="L79" s="6"/>
      <c r="M79" s="6"/>
      <c r="N79" s="6"/>
      <c r="O79" s="6"/>
    </row>
    <row r="80" spans="2:15" ht="12">
      <c r="B80" s="4" t="s">
        <v>180</v>
      </c>
      <c r="C80" s="4"/>
      <c r="D80" s="13"/>
      <c r="E80" s="13"/>
      <c r="F80" s="13"/>
      <c r="G80" s="13"/>
      <c r="H80" s="13"/>
      <c r="I80" s="13"/>
      <c r="J80" s="13"/>
      <c r="K80" s="13"/>
      <c r="L80" s="13"/>
      <c r="M80" s="13"/>
      <c r="N80" s="13"/>
      <c r="O80" s="13"/>
    </row>
    <row r="81" spans="2:15" ht="12">
      <c r="B81" s="4" t="s">
        <v>45</v>
      </c>
      <c r="C81" s="4"/>
      <c r="D81" s="12">
        <v>0</v>
      </c>
      <c r="E81" s="12">
        <v>0</v>
      </c>
      <c r="F81" s="12">
        <v>0</v>
      </c>
      <c r="G81" s="12">
        <v>0</v>
      </c>
      <c r="H81" s="12">
        <v>0</v>
      </c>
      <c r="I81" s="12">
        <v>0</v>
      </c>
      <c r="J81" s="12">
        <v>0</v>
      </c>
      <c r="K81" s="12">
        <v>0</v>
      </c>
      <c r="L81" s="12">
        <v>0</v>
      </c>
      <c r="M81" s="12">
        <v>0</v>
      </c>
      <c r="N81" s="12">
        <v>0</v>
      </c>
      <c r="O81" s="12">
        <v>0</v>
      </c>
    </row>
    <row r="82" spans="2:15" ht="12">
      <c r="B82" s="4" t="s">
        <v>46</v>
      </c>
      <c r="C82" s="4"/>
      <c r="D82" s="12">
        <v>0</v>
      </c>
      <c r="E82" s="12">
        <v>0</v>
      </c>
      <c r="F82" s="12">
        <v>0</v>
      </c>
      <c r="G82" s="12">
        <v>0</v>
      </c>
      <c r="H82" s="12">
        <v>0</v>
      </c>
      <c r="I82" s="12">
        <v>0</v>
      </c>
      <c r="J82" s="12">
        <v>0</v>
      </c>
      <c r="K82" s="12">
        <v>0</v>
      </c>
      <c r="L82" s="12">
        <v>0</v>
      </c>
      <c r="M82" s="12">
        <v>0</v>
      </c>
      <c r="N82" s="12">
        <v>0</v>
      </c>
      <c r="O82" s="12">
        <v>0</v>
      </c>
    </row>
    <row r="83" spans="4:15" ht="12"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</row>
    <row r="84" spans="4:15" ht="12"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</row>
    <row r="85" spans="2:15" ht="12">
      <c r="B85" s="4" t="s">
        <v>34</v>
      </c>
      <c r="C85" s="4"/>
      <c r="D85" s="20" t="s">
        <v>53</v>
      </c>
      <c r="E85" s="20" t="s">
        <v>54</v>
      </c>
      <c r="F85" s="20" t="s">
        <v>55</v>
      </c>
      <c r="G85" s="20" t="s">
        <v>56</v>
      </c>
      <c r="H85" s="20" t="s">
        <v>57</v>
      </c>
      <c r="I85" s="20" t="s">
        <v>58</v>
      </c>
      <c r="J85" s="20" t="s">
        <v>59</v>
      </c>
      <c r="K85" s="20" t="s">
        <v>60</v>
      </c>
      <c r="L85" s="20" t="s">
        <v>61</v>
      </c>
      <c r="M85" s="20" t="s">
        <v>62</v>
      </c>
      <c r="N85" s="20" t="s">
        <v>63</v>
      </c>
      <c r="O85" s="20" t="s">
        <v>64</v>
      </c>
    </row>
    <row r="86" spans="2:15" ht="12">
      <c r="B86" s="4" t="s">
        <v>35</v>
      </c>
      <c r="C86" s="4"/>
      <c r="D86" s="31">
        <v>0</v>
      </c>
      <c r="E86" s="31">
        <v>0</v>
      </c>
      <c r="F86" s="31">
        <v>0</v>
      </c>
      <c r="G86" s="31">
        <v>0</v>
      </c>
      <c r="H86" s="31">
        <v>0</v>
      </c>
      <c r="I86" s="31">
        <v>0</v>
      </c>
      <c r="J86" s="31">
        <v>0</v>
      </c>
      <c r="K86" s="31">
        <v>0</v>
      </c>
      <c r="L86" s="31">
        <v>0</v>
      </c>
      <c r="M86" s="31">
        <v>0</v>
      </c>
      <c r="N86" s="31">
        <v>0</v>
      </c>
      <c r="O86" s="31">
        <v>0</v>
      </c>
    </row>
    <row r="87" spans="2:15" ht="12">
      <c r="B87" s="4"/>
      <c r="C87" s="4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</row>
    <row r="88" spans="2:15" ht="12">
      <c r="B88" s="4" t="s">
        <v>101</v>
      </c>
      <c r="C88" s="4"/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32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</row>
    <row r="89" spans="1:15" ht="12">
      <c r="A89" s="1"/>
      <c r="B89" s="4" t="s">
        <v>163</v>
      </c>
      <c r="C89" s="4"/>
      <c r="D89" s="32">
        <v>0</v>
      </c>
      <c r="E89" s="32">
        <v>0</v>
      </c>
      <c r="F89" s="32">
        <v>0</v>
      </c>
      <c r="G89" s="32">
        <v>0</v>
      </c>
      <c r="H89" s="32">
        <v>0</v>
      </c>
      <c r="I89" s="32">
        <v>0</v>
      </c>
      <c r="J89" s="32">
        <v>0</v>
      </c>
      <c r="K89" s="32">
        <v>0</v>
      </c>
      <c r="L89" s="32">
        <v>0</v>
      </c>
      <c r="M89" s="32">
        <v>0</v>
      </c>
      <c r="N89" s="32">
        <v>0</v>
      </c>
      <c r="O89" s="32">
        <v>0</v>
      </c>
    </row>
    <row r="90" spans="1:15" ht="12">
      <c r="A90" s="1"/>
      <c r="B90" s="21" t="s">
        <v>164</v>
      </c>
      <c r="C90" s="4"/>
      <c r="D90" s="31">
        <v>0</v>
      </c>
      <c r="E90" s="31">
        <v>0</v>
      </c>
      <c r="F90" s="31">
        <v>0</v>
      </c>
      <c r="G90" s="31">
        <v>0</v>
      </c>
      <c r="H90" s="31">
        <v>0</v>
      </c>
      <c r="I90" s="31">
        <v>0</v>
      </c>
      <c r="J90" s="31">
        <v>0</v>
      </c>
      <c r="K90" s="31">
        <v>0</v>
      </c>
      <c r="L90" s="31">
        <v>0</v>
      </c>
      <c r="M90" s="31">
        <v>0</v>
      </c>
      <c r="N90" s="31">
        <v>0</v>
      </c>
      <c r="O90" s="31">
        <v>0</v>
      </c>
    </row>
    <row r="91" spans="1:15" ht="12">
      <c r="A91" s="1"/>
      <c r="B91" s="4" t="s">
        <v>165</v>
      </c>
      <c r="C91" s="4"/>
      <c r="D91" s="31">
        <v>0</v>
      </c>
      <c r="E91" s="31">
        <v>0</v>
      </c>
      <c r="F91" s="31">
        <v>0</v>
      </c>
      <c r="G91" s="31">
        <v>0</v>
      </c>
      <c r="H91" s="31">
        <v>0</v>
      </c>
      <c r="I91" s="31">
        <v>0</v>
      </c>
      <c r="J91" s="31">
        <v>0</v>
      </c>
      <c r="K91" s="31">
        <v>0</v>
      </c>
      <c r="L91" s="31">
        <v>0</v>
      </c>
      <c r="M91" s="31">
        <v>0</v>
      </c>
      <c r="N91" s="31">
        <v>0</v>
      </c>
      <c r="O91" s="31">
        <v>0</v>
      </c>
    </row>
    <row r="92" spans="1:15" ht="12">
      <c r="A92" s="1"/>
      <c r="B92" s="4" t="s">
        <v>166</v>
      </c>
      <c r="D92" s="31">
        <v>0</v>
      </c>
      <c r="E92" s="31">
        <v>0</v>
      </c>
      <c r="F92" s="31">
        <v>0</v>
      </c>
      <c r="G92" s="31">
        <v>0</v>
      </c>
      <c r="H92" s="31">
        <v>0</v>
      </c>
      <c r="I92" s="31">
        <v>0</v>
      </c>
      <c r="J92" s="31">
        <v>0</v>
      </c>
      <c r="K92" s="31">
        <v>0</v>
      </c>
      <c r="L92" s="31">
        <v>0</v>
      </c>
      <c r="M92" s="31">
        <v>0</v>
      </c>
      <c r="N92" s="31">
        <v>0</v>
      </c>
      <c r="O92" s="31">
        <v>0</v>
      </c>
    </row>
    <row r="93" spans="1:15" ht="12">
      <c r="A93" s="1"/>
      <c r="B93" s="4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</row>
    <row r="94" spans="1:15" ht="12">
      <c r="A94" s="1"/>
      <c r="B94" s="4" t="s">
        <v>25</v>
      </c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</row>
    <row r="95" spans="1:15" ht="12">
      <c r="A95" s="1"/>
      <c r="B95" t="s">
        <v>77</v>
      </c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</row>
    <row r="96" spans="2:15" ht="12">
      <c r="B96" t="s">
        <v>78</v>
      </c>
      <c r="D96" s="12">
        <v>0</v>
      </c>
      <c r="E96" s="12">
        <v>0</v>
      </c>
      <c r="F96" s="12">
        <v>0</v>
      </c>
      <c r="G96" s="12">
        <v>0</v>
      </c>
      <c r="H96" s="12">
        <v>0</v>
      </c>
      <c r="I96" s="12">
        <v>0</v>
      </c>
      <c r="J96" s="12">
        <v>0</v>
      </c>
      <c r="K96" s="12">
        <v>0</v>
      </c>
      <c r="L96" s="12">
        <v>0</v>
      </c>
      <c r="M96" s="12">
        <v>0</v>
      </c>
      <c r="N96" s="12">
        <v>0</v>
      </c>
      <c r="O96" s="12">
        <v>0</v>
      </c>
    </row>
    <row r="97" spans="2:15" ht="12">
      <c r="B97" t="s">
        <v>79</v>
      </c>
      <c r="D97" s="16">
        <f aca="true" t="shared" si="3" ref="D97:O97">1-D96</f>
        <v>1</v>
      </c>
      <c r="E97" s="16">
        <f t="shared" si="3"/>
        <v>1</v>
      </c>
      <c r="F97" s="16">
        <f t="shared" si="3"/>
        <v>1</v>
      </c>
      <c r="G97" s="16">
        <f t="shared" si="3"/>
        <v>1</v>
      </c>
      <c r="H97" s="16">
        <f t="shared" si="3"/>
        <v>1</v>
      </c>
      <c r="I97" s="16">
        <f t="shared" si="3"/>
        <v>1</v>
      </c>
      <c r="J97" s="16">
        <f t="shared" si="3"/>
        <v>1</v>
      </c>
      <c r="K97" s="16">
        <f t="shared" si="3"/>
        <v>1</v>
      </c>
      <c r="L97" s="16">
        <f t="shared" si="3"/>
        <v>1</v>
      </c>
      <c r="M97" s="16">
        <f t="shared" si="3"/>
        <v>1</v>
      </c>
      <c r="N97" s="16">
        <f t="shared" si="3"/>
        <v>1</v>
      </c>
      <c r="O97" s="16">
        <f t="shared" si="3"/>
        <v>1</v>
      </c>
    </row>
    <row r="98" spans="4:15" ht="12">
      <c r="D98" s="7"/>
      <c r="E98" s="7"/>
      <c r="F98" s="7"/>
      <c r="G98" s="7"/>
      <c r="H98" s="7"/>
      <c r="I98" s="7"/>
      <c r="J98" s="7"/>
      <c r="K98" s="7"/>
      <c r="L98" s="7"/>
      <c r="M98" s="7"/>
      <c r="N98" s="7"/>
      <c r="O98" s="7"/>
    </row>
    <row r="99" spans="2:15" ht="12">
      <c r="B99" s="4" t="s">
        <v>41</v>
      </c>
      <c r="C99" s="4"/>
      <c r="D99" s="28">
        <v>0</v>
      </c>
      <c r="E99" s="28">
        <v>0</v>
      </c>
      <c r="F99" s="28">
        <v>0</v>
      </c>
      <c r="G99" s="28">
        <v>0</v>
      </c>
      <c r="H99" s="28">
        <v>0</v>
      </c>
      <c r="I99" s="28">
        <v>0</v>
      </c>
      <c r="J99" s="28">
        <v>0</v>
      </c>
      <c r="K99" s="28">
        <v>0</v>
      </c>
      <c r="L99" s="28">
        <v>0</v>
      </c>
      <c r="M99" s="28">
        <v>0</v>
      </c>
      <c r="N99" s="28">
        <v>0</v>
      </c>
      <c r="O99" s="28">
        <v>0</v>
      </c>
    </row>
    <row r="100" spans="1:15" ht="12">
      <c r="A100" s="4"/>
      <c r="B100" s="19"/>
      <c r="C100" s="19"/>
      <c r="D100" s="19"/>
      <c r="E100" s="19"/>
      <c r="F100" s="19"/>
      <c r="G100" s="19"/>
      <c r="H100" s="19"/>
      <c r="I100" s="19"/>
      <c r="J100" s="19"/>
      <c r="K100" s="19"/>
      <c r="L100" s="19"/>
      <c r="M100" s="19"/>
      <c r="N100" s="19"/>
      <c r="O100" s="19"/>
    </row>
    <row r="101" spans="1:15" ht="18">
      <c r="A101" s="11" t="s">
        <v>95</v>
      </c>
      <c r="B101" s="19"/>
      <c r="C101" s="19"/>
      <c r="D101" s="19"/>
      <c r="E101" s="19"/>
      <c r="F101" s="19"/>
      <c r="G101" s="19"/>
      <c r="H101" s="19"/>
      <c r="I101" s="19"/>
      <c r="J101" s="19"/>
      <c r="K101" s="19"/>
      <c r="L101" s="19"/>
      <c r="M101" s="19"/>
      <c r="N101" s="19"/>
      <c r="O101" s="19"/>
    </row>
    <row r="102" spans="2:15" ht="12">
      <c r="B102" s="22">
        <f ca="1">NOW()</f>
        <v>40947.349790277774</v>
      </c>
      <c r="C102" s="19"/>
      <c r="D102" s="19"/>
      <c r="E102" s="19"/>
      <c r="F102" s="19"/>
      <c r="G102" s="19"/>
      <c r="H102" s="19"/>
      <c r="I102" s="19"/>
      <c r="J102" s="19"/>
      <c r="K102" s="19"/>
      <c r="L102" s="19"/>
      <c r="M102" s="19"/>
      <c r="N102" s="19"/>
      <c r="O102" s="19"/>
    </row>
    <row r="103" spans="1:15" ht="12">
      <c r="A103" s="4"/>
      <c r="B103" s="21" t="s">
        <v>84</v>
      </c>
      <c r="C103" s="21"/>
      <c r="D103" s="20" t="s">
        <v>65</v>
      </c>
      <c r="E103" s="20" t="s">
        <v>66</v>
      </c>
      <c r="F103" s="20" t="s">
        <v>67</v>
      </c>
      <c r="G103" s="20" t="s">
        <v>68</v>
      </c>
      <c r="H103" s="20" t="s">
        <v>69</v>
      </c>
      <c r="I103" s="20" t="s">
        <v>70</v>
      </c>
      <c r="J103" s="20" t="s">
        <v>71</v>
      </c>
      <c r="K103" s="20" t="s">
        <v>72</v>
      </c>
      <c r="L103" s="20" t="s">
        <v>73</v>
      </c>
      <c r="M103" s="20" t="s">
        <v>74</v>
      </c>
      <c r="N103" s="20" t="s">
        <v>75</v>
      </c>
      <c r="O103" s="20" t="s">
        <v>76</v>
      </c>
    </row>
    <row r="104" spans="2:15" ht="12">
      <c r="B104" s="4" t="s">
        <v>48</v>
      </c>
      <c r="D104" s="31">
        <v>0</v>
      </c>
      <c r="E104" s="31">
        <v>0</v>
      </c>
      <c r="F104" s="31">
        <v>0</v>
      </c>
      <c r="G104" s="31">
        <v>0</v>
      </c>
      <c r="H104" s="31">
        <v>0</v>
      </c>
      <c r="I104" s="31">
        <v>0</v>
      </c>
      <c r="J104" s="31">
        <v>0</v>
      </c>
      <c r="K104" s="31">
        <v>0</v>
      </c>
      <c r="L104" s="31">
        <v>0</v>
      </c>
      <c r="M104" s="31">
        <v>0</v>
      </c>
      <c r="N104" s="31">
        <v>0</v>
      </c>
      <c r="O104" s="31">
        <v>0</v>
      </c>
    </row>
    <row r="105" spans="2:15" ht="12">
      <c r="B105" s="4" t="s">
        <v>49</v>
      </c>
      <c r="D105" s="31">
        <v>0</v>
      </c>
      <c r="E105" s="31">
        <v>0</v>
      </c>
      <c r="F105" s="31">
        <v>0</v>
      </c>
      <c r="G105" s="31">
        <v>0</v>
      </c>
      <c r="H105" s="31">
        <v>0</v>
      </c>
      <c r="I105" s="31">
        <v>0</v>
      </c>
      <c r="J105" s="31">
        <v>0</v>
      </c>
      <c r="K105" s="31">
        <v>0</v>
      </c>
      <c r="L105" s="31">
        <v>0</v>
      </c>
      <c r="M105" s="31">
        <v>0</v>
      </c>
      <c r="N105" s="31">
        <v>0</v>
      </c>
      <c r="O105" s="31">
        <v>0</v>
      </c>
    </row>
    <row r="106" spans="2:15" ht="12">
      <c r="B106" t="s">
        <v>14</v>
      </c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</row>
    <row r="107" spans="2:15" ht="12">
      <c r="B107" s="4" t="s">
        <v>50</v>
      </c>
      <c r="D107" s="12">
        <v>0</v>
      </c>
      <c r="E107" s="12">
        <v>0</v>
      </c>
      <c r="F107" s="12">
        <v>0</v>
      </c>
      <c r="G107" s="12">
        <v>0</v>
      </c>
      <c r="H107" s="12">
        <v>0</v>
      </c>
      <c r="I107" s="12">
        <v>0</v>
      </c>
      <c r="J107" s="12">
        <v>0</v>
      </c>
      <c r="K107" s="12">
        <v>0</v>
      </c>
      <c r="L107" s="12">
        <v>0</v>
      </c>
      <c r="M107" s="12">
        <v>0</v>
      </c>
      <c r="N107" s="12">
        <v>0</v>
      </c>
      <c r="O107" s="12">
        <v>0</v>
      </c>
    </row>
    <row r="108" spans="2:15" ht="12">
      <c r="B108" s="4" t="s">
        <v>51</v>
      </c>
      <c r="D108" s="16">
        <f aca="true" t="shared" si="4" ref="D108:O108">1-D107</f>
        <v>1</v>
      </c>
      <c r="E108" s="16">
        <f t="shared" si="4"/>
        <v>1</v>
      </c>
      <c r="F108" s="16">
        <f t="shared" si="4"/>
        <v>1</v>
      </c>
      <c r="G108" s="16">
        <f t="shared" si="4"/>
        <v>1</v>
      </c>
      <c r="H108" s="16">
        <f t="shared" si="4"/>
        <v>1</v>
      </c>
      <c r="I108" s="16">
        <f t="shared" si="4"/>
        <v>1</v>
      </c>
      <c r="J108" s="16">
        <f t="shared" si="4"/>
        <v>1</v>
      </c>
      <c r="K108" s="16">
        <f t="shared" si="4"/>
        <v>1</v>
      </c>
      <c r="L108" s="16">
        <f t="shared" si="4"/>
        <v>1</v>
      </c>
      <c r="M108" s="16">
        <f t="shared" si="4"/>
        <v>1</v>
      </c>
      <c r="N108" s="16">
        <f t="shared" si="4"/>
        <v>1</v>
      </c>
      <c r="O108" s="16">
        <f t="shared" si="4"/>
        <v>1</v>
      </c>
    </row>
    <row r="109" spans="4:15" ht="12">
      <c r="D109" s="6"/>
      <c r="E109" s="6"/>
      <c r="F109" s="6"/>
      <c r="G109" s="6"/>
      <c r="H109" s="6"/>
      <c r="I109" s="6"/>
      <c r="J109" s="6"/>
      <c r="K109" s="6"/>
      <c r="L109" s="6"/>
      <c r="M109" s="6"/>
      <c r="N109" s="6"/>
      <c r="O109" s="6"/>
    </row>
    <row r="110" spans="2:15" ht="12">
      <c r="B110" s="4" t="s">
        <v>42</v>
      </c>
      <c r="C110" s="4"/>
      <c r="D110" s="6"/>
      <c r="E110" s="6"/>
      <c r="F110" s="6"/>
      <c r="G110" s="6"/>
      <c r="H110" s="6"/>
      <c r="I110" s="6"/>
      <c r="J110" s="6"/>
      <c r="K110" s="6"/>
      <c r="L110" s="6"/>
      <c r="M110" s="6"/>
      <c r="N110" s="6"/>
      <c r="O110" s="6"/>
    </row>
    <row r="111" spans="2:15" ht="12">
      <c r="B111" s="4" t="s">
        <v>44</v>
      </c>
      <c r="C111" s="4"/>
      <c r="D111" s="12">
        <v>0</v>
      </c>
      <c r="E111" s="12">
        <v>0</v>
      </c>
      <c r="F111" s="12">
        <v>0</v>
      </c>
      <c r="G111" s="12">
        <v>0</v>
      </c>
      <c r="H111" s="12">
        <v>0</v>
      </c>
      <c r="I111" s="12">
        <v>0</v>
      </c>
      <c r="J111" s="12">
        <v>0</v>
      </c>
      <c r="K111" s="12">
        <v>0</v>
      </c>
      <c r="L111" s="12">
        <v>0</v>
      </c>
      <c r="M111" s="12">
        <v>0</v>
      </c>
      <c r="N111" s="12">
        <v>0</v>
      </c>
      <c r="O111" s="12">
        <v>0</v>
      </c>
    </row>
    <row r="112" spans="2:15" ht="12">
      <c r="B112" s="4" t="s">
        <v>43</v>
      </c>
      <c r="C112" s="4"/>
      <c r="D112" s="12">
        <v>0</v>
      </c>
      <c r="E112" s="12">
        <v>0</v>
      </c>
      <c r="F112" s="12">
        <v>0</v>
      </c>
      <c r="G112" s="12">
        <v>0</v>
      </c>
      <c r="H112" s="12">
        <v>0</v>
      </c>
      <c r="I112" s="12">
        <v>0</v>
      </c>
      <c r="J112" s="12">
        <v>0</v>
      </c>
      <c r="K112" s="12">
        <v>0</v>
      </c>
      <c r="L112" s="12">
        <v>0</v>
      </c>
      <c r="M112" s="12">
        <v>0</v>
      </c>
      <c r="N112" s="12">
        <v>0</v>
      </c>
      <c r="O112" s="12">
        <v>0</v>
      </c>
    </row>
    <row r="113" spans="2:15" ht="12">
      <c r="B113" s="4" t="s">
        <v>88</v>
      </c>
      <c r="C113" s="4"/>
      <c r="D113" s="12">
        <v>0</v>
      </c>
      <c r="E113" s="12">
        <v>0</v>
      </c>
      <c r="F113" s="12">
        <v>0</v>
      </c>
      <c r="G113" s="12">
        <v>0</v>
      </c>
      <c r="H113" s="12">
        <v>0</v>
      </c>
      <c r="I113" s="12">
        <v>0</v>
      </c>
      <c r="J113" s="12">
        <v>0</v>
      </c>
      <c r="K113" s="12">
        <v>0</v>
      </c>
      <c r="L113" s="12">
        <v>0</v>
      </c>
      <c r="M113" s="12">
        <v>0</v>
      </c>
      <c r="N113" s="12">
        <v>0</v>
      </c>
      <c r="O113" s="12">
        <v>0</v>
      </c>
    </row>
    <row r="114" spans="2:15" ht="12">
      <c r="B114" s="4" t="s">
        <v>89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18">
        <v>0</v>
      </c>
      <c r="L114" s="18">
        <v>0</v>
      </c>
      <c r="M114" s="18">
        <v>0</v>
      </c>
      <c r="N114" s="18">
        <v>0</v>
      </c>
      <c r="O114" s="18">
        <v>0</v>
      </c>
    </row>
    <row r="115" spans="2:15" ht="12">
      <c r="B115" s="4" t="s">
        <v>85</v>
      </c>
      <c r="D115" s="18">
        <v>0</v>
      </c>
      <c r="E115" s="18">
        <v>0</v>
      </c>
      <c r="F115" s="18">
        <v>0</v>
      </c>
      <c r="G115" s="18">
        <v>0</v>
      </c>
      <c r="H115" s="18">
        <v>0</v>
      </c>
      <c r="I115" s="18">
        <v>0</v>
      </c>
      <c r="J115" s="18">
        <v>0</v>
      </c>
      <c r="K115" s="18">
        <v>0</v>
      </c>
      <c r="L115" s="18">
        <v>0</v>
      </c>
      <c r="M115" s="18">
        <v>0</v>
      </c>
      <c r="N115" s="18">
        <v>0</v>
      </c>
      <c r="O115" s="18">
        <v>0</v>
      </c>
    </row>
    <row r="118" spans="2:15" ht="12">
      <c r="B118" s="4" t="s">
        <v>135</v>
      </c>
      <c r="D118" s="12">
        <v>0</v>
      </c>
      <c r="E118" s="12">
        <v>0</v>
      </c>
      <c r="F118" s="12">
        <v>0</v>
      </c>
      <c r="G118" s="12">
        <v>0</v>
      </c>
      <c r="H118" s="12">
        <v>0</v>
      </c>
      <c r="I118" s="12">
        <v>0</v>
      </c>
      <c r="J118" s="12">
        <v>0</v>
      </c>
      <c r="K118" s="12">
        <v>0</v>
      </c>
      <c r="L118" s="12">
        <v>0</v>
      </c>
      <c r="M118" s="12">
        <v>0</v>
      </c>
      <c r="N118" s="12">
        <v>0</v>
      </c>
      <c r="O118" s="12">
        <v>0</v>
      </c>
    </row>
    <row r="119" spans="2:15" ht="12">
      <c r="B119" s="4" t="s">
        <v>160</v>
      </c>
      <c r="D119" s="6" t="s">
        <v>161</v>
      </c>
      <c r="E119" s="6"/>
      <c r="F119" s="6"/>
      <c r="G119" s="6"/>
      <c r="H119" s="6"/>
      <c r="I119" s="6"/>
      <c r="J119" s="6"/>
      <c r="L119" s="6"/>
      <c r="M119" s="6"/>
      <c r="N119" s="6"/>
      <c r="O119" s="6"/>
    </row>
    <row r="120" spans="2:15" ht="12">
      <c r="B120" s="4" t="s">
        <v>162</v>
      </c>
      <c r="D120" s="6" t="s">
        <v>161</v>
      </c>
      <c r="E120" s="6"/>
      <c r="F120" s="6"/>
      <c r="G120" s="6"/>
      <c r="H120" s="6"/>
      <c r="I120" s="6"/>
      <c r="J120" s="6"/>
      <c r="L120" s="6"/>
      <c r="M120" s="6"/>
      <c r="N120" s="6"/>
      <c r="O120" s="6"/>
    </row>
    <row r="121" spans="2:15" ht="12">
      <c r="B121" s="4" t="s">
        <v>118</v>
      </c>
      <c r="C121" t="s">
        <v>30</v>
      </c>
      <c r="D121" s="6"/>
      <c r="E121" s="17">
        <v>0.062</v>
      </c>
      <c r="F121" s="6"/>
      <c r="G121" s="6"/>
      <c r="H121" s="6"/>
      <c r="I121" s="6"/>
      <c r="J121" s="6"/>
      <c r="K121" s="6"/>
      <c r="L121" s="6"/>
      <c r="M121" s="6"/>
      <c r="N121" s="6"/>
      <c r="O121" s="6"/>
    </row>
    <row r="122" spans="3:15" ht="12">
      <c r="C122" t="s">
        <v>31</v>
      </c>
      <c r="D122" s="6"/>
      <c r="E122" s="17">
        <v>0.0145</v>
      </c>
      <c r="F122" s="6"/>
      <c r="G122" s="6"/>
      <c r="H122" s="6"/>
      <c r="I122" s="6"/>
      <c r="J122" s="6"/>
      <c r="K122" s="6"/>
      <c r="L122" s="6"/>
      <c r="M122" s="6"/>
      <c r="N122" s="6"/>
      <c r="O122" s="6"/>
    </row>
    <row r="123" spans="2:15" ht="12">
      <c r="B123" s="4" t="s">
        <v>16</v>
      </c>
      <c r="C123" t="s">
        <v>32</v>
      </c>
      <c r="D123" s="6"/>
      <c r="E123" s="17">
        <v>0.01</v>
      </c>
      <c r="F123" s="6"/>
      <c r="G123" s="6"/>
      <c r="H123" s="6"/>
      <c r="I123" s="6"/>
      <c r="J123" s="6"/>
      <c r="K123" s="6"/>
      <c r="L123" s="6"/>
      <c r="M123" s="6"/>
      <c r="N123" s="6"/>
      <c r="O123" s="6"/>
    </row>
    <row r="124" spans="2:15" ht="12">
      <c r="B124" s="4" t="s">
        <v>90</v>
      </c>
      <c r="C124" s="4" t="s">
        <v>157</v>
      </c>
      <c r="D124" s="6"/>
      <c r="E124" s="9">
        <v>0.1</v>
      </c>
      <c r="F124" s="6" t="s">
        <v>16</v>
      </c>
      <c r="G124" s="6"/>
      <c r="H124" s="6"/>
      <c r="I124" s="6"/>
      <c r="J124" s="6"/>
      <c r="K124" s="6"/>
      <c r="L124" s="6"/>
      <c r="M124" s="6"/>
      <c r="N124" s="6"/>
      <c r="O124" s="6"/>
    </row>
    <row r="125" spans="2:15" ht="12">
      <c r="B125" s="4" t="s">
        <v>194</v>
      </c>
      <c r="C125" t="s">
        <v>33</v>
      </c>
      <c r="D125" s="6"/>
      <c r="E125" s="17">
        <f>SUM(E121:E124)</f>
        <v>0.1865</v>
      </c>
      <c r="F125" s="19" t="s">
        <v>86</v>
      </c>
      <c r="G125" s="19"/>
      <c r="H125" s="19"/>
      <c r="I125" s="6"/>
      <c r="J125" s="6"/>
      <c r="K125" s="6"/>
      <c r="L125" s="6"/>
      <c r="M125" s="6"/>
      <c r="N125" s="6"/>
      <c r="O125" s="6"/>
    </row>
    <row r="126" ht="12">
      <c r="B126" s="4" t="s">
        <v>195</v>
      </c>
    </row>
    <row r="127" spans="9:15" ht="12">
      <c r="I127" s="6"/>
      <c r="J127" s="6"/>
      <c r="K127" s="6"/>
      <c r="L127" s="6"/>
      <c r="M127" s="6"/>
      <c r="N127" s="6"/>
      <c r="O127" s="6"/>
    </row>
    <row r="128" spans="2:15" ht="12">
      <c r="B128" s="4" t="s">
        <v>180</v>
      </c>
      <c r="C128" s="4"/>
      <c r="D128" s="13"/>
      <c r="E128" s="13"/>
      <c r="F128" s="13"/>
      <c r="G128" s="13"/>
      <c r="H128" s="13"/>
      <c r="I128" s="13"/>
      <c r="J128" s="13"/>
      <c r="K128" s="13"/>
      <c r="L128" s="13"/>
      <c r="M128" s="13"/>
      <c r="N128" s="13"/>
      <c r="O128" s="13"/>
    </row>
    <row r="129" spans="2:15" ht="12">
      <c r="B129" s="4" t="s">
        <v>45</v>
      </c>
      <c r="C129" s="4"/>
      <c r="D129" s="12">
        <v>0</v>
      </c>
      <c r="E129" s="12">
        <v>0</v>
      </c>
      <c r="F129" s="12">
        <v>0</v>
      </c>
      <c r="G129" s="12">
        <v>0</v>
      </c>
      <c r="H129" s="12">
        <v>0</v>
      </c>
      <c r="I129" s="12">
        <v>0</v>
      </c>
      <c r="J129" s="12">
        <v>0</v>
      </c>
      <c r="K129" s="12">
        <v>0</v>
      </c>
      <c r="L129" s="12">
        <v>0</v>
      </c>
      <c r="M129" s="12">
        <v>0</v>
      </c>
      <c r="N129" s="12">
        <v>0</v>
      </c>
      <c r="O129" s="12">
        <v>0</v>
      </c>
    </row>
    <row r="130" spans="2:15" ht="12">
      <c r="B130" s="4" t="s">
        <v>46</v>
      </c>
      <c r="C130" s="4"/>
      <c r="D130" s="12">
        <v>0</v>
      </c>
      <c r="E130" s="12">
        <v>0</v>
      </c>
      <c r="F130" s="12">
        <v>0</v>
      </c>
      <c r="G130" s="12">
        <v>0</v>
      </c>
      <c r="H130" s="12">
        <v>0</v>
      </c>
      <c r="I130" s="12">
        <v>0</v>
      </c>
      <c r="J130" s="12">
        <v>0</v>
      </c>
      <c r="K130" s="12">
        <v>0</v>
      </c>
      <c r="L130" s="12">
        <v>0</v>
      </c>
      <c r="M130" s="12">
        <v>0</v>
      </c>
      <c r="N130" s="12">
        <v>0</v>
      </c>
      <c r="O130" s="12">
        <v>0</v>
      </c>
    </row>
    <row r="131" spans="4:15" ht="12"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</row>
    <row r="132" spans="4:15" ht="12"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</row>
    <row r="133" spans="2:15" ht="12">
      <c r="B133" s="4" t="s">
        <v>34</v>
      </c>
      <c r="C133" s="4"/>
      <c r="D133" s="20" t="s">
        <v>65</v>
      </c>
      <c r="E133" s="20" t="s">
        <v>66</v>
      </c>
      <c r="F133" s="20" t="s">
        <v>67</v>
      </c>
      <c r="G133" s="20" t="s">
        <v>68</v>
      </c>
      <c r="H133" s="20" t="s">
        <v>69</v>
      </c>
      <c r="I133" s="20" t="s">
        <v>70</v>
      </c>
      <c r="J133" s="20" t="s">
        <v>71</v>
      </c>
      <c r="K133" s="20" t="s">
        <v>72</v>
      </c>
      <c r="L133" s="20" t="s">
        <v>73</v>
      </c>
      <c r="M133" s="20" t="s">
        <v>74</v>
      </c>
      <c r="N133" s="20" t="s">
        <v>75</v>
      </c>
      <c r="O133" s="20" t="s">
        <v>76</v>
      </c>
    </row>
    <row r="134" spans="2:15" ht="12">
      <c r="B134" s="4" t="s">
        <v>35</v>
      </c>
      <c r="C134" s="4"/>
      <c r="D134" s="31">
        <v>0</v>
      </c>
      <c r="E134" s="31">
        <v>0</v>
      </c>
      <c r="F134" s="31">
        <v>0</v>
      </c>
      <c r="G134" s="31">
        <v>0</v>
      </c>
      <c r="H134" s="31">
        <v>0</v>
      </c>
      <c r="I134" s="31">
        <v>0</v>
      </c>
      <c r="J134" s="31">
        <v>0</v>
      </c>
      <c r="K134" s="31">
        <v>0</v>
      </c>
      <c r="L134" s="31">
        <v>0</v>
      </c>
      <c r="M134" s="31">
        <v>0</v>
      </c>
      <c r="N134" s="31">
        <v>0</v>
      </c>
      <c r="O134" s="31">
        <v>0</v>
      </c>
    </row>
    <row r="135" spans="2:15" ht="12">
      <c r="B135" s="4"/>
      <c r="C135" s="4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</row>
    <row r="136" spans="2:15" ht="12">
      <c r="B136" s="4" t="s">
        <v>101</v>
      </c>
      <c r="C136" s="4"/>
      <c r="D136" s="32">
        <v>0</v>
      </c>
      <c r="E136" s="32">
        <v>0</v>
      </c>
      <c r="F136" s="32">
        <v>0</v>
      </c>
      <c r="G136" s="32">
        <v>0</v>
      </c>
      <c r="H136" s="32">
        <v>0</v>
      </c>
      <c r="I136" s="32">
        <v>0</v>
      </c>
      <c r="J136" s="32">
        <v>0</v>
      </c>
      <c r="K136" s="32">
        <v>0</v>
      </c>
      <c r="L136" s="32">
        <v>0</v>
      </c>
      <c r="M136" s="32">
        <v>0</v>
      </c>
      <c r="N136" s="32">
        <v>0</v>
      </c>
      <c r="O136" s="32">
        <v>0</v>
      </c>
    </row>
    <row r="137" spans="1:15" ht="12">
      <c r="A137" s="1"/>
      <c r="B137" s="4" t="s">
        <v>163</v>
      </c>
      <c r="C137" s="4"/>
      <c r="D137" s="32">
        <v>0</v>
      </c>
      <c r="E137" s="32">
        <v>0</v>
      </c>
      <c r="F137" s="32">
        <v>0</v>
      </c>
      <c r="G137" s="32">
        <v>0</v>
      </c>
      <c r="H137" s="32">
        <v>0</v>
      </c>
      <c r="I137" s="32">
        <v>0</v>
      </c>
      <c r="J137" s="32">
        <v>0</v>
      </c>
      <c r="K137" s="32">
        <v>0</v>
      </c>
      <c r="L137" s="32">
        <v>0</v>
      </c>
      <c r="M137" s="32">
        <v>0</v>
      </c>
      <c r="N137" s="32">
        <v>0</v>
      </c>
      <c r="O137" s="32">
        <v>0</v>
      </c>
    </row>
    <row r="138" spans="1:15" ht="12">
      <c r="A138" s="1"/>
      <c r="B138" s="21" t="s">
        <v>164</v>
      </c>
      <c r="C138" s="4"/>
      <c r="D138" s="31">
        <v>0</v>
      </c>
      <c r="E138" s="31">
        <v>0</v>
      </c>
      <c r="F138" s="31">
        <v>0</v>
      </c>
      <c r="G138" s="31">
        <v>0</v>
      </c>
      <c r="H138" s="31">
        <v>0</v>
      </c>
      <c r="I138" s="31">
        <v>0</v>
      </c>
      <c r="J138" s="31">
        <v>0</v>
      </c>
      <c r="K138" s="31">
        <v>0</v>
      </c>
      <c r="L138" s="31">
        <v>0</v>
      </c>
      <c r="M138" s="31">
        <v>0</v>
      </c>
      <c r="N138" s="31">
        <v>0</v>
      </c>
      <c r="O138" s="31">
        <v>0</v>
      </c>
    </row>
    <row r="139" spans="1:15" ht="12">
      <c r="A139" s="1"/>
      <c r="B139" s="4" t="s">
        <v>165</v>
      </c>
      <c r="C139" s="4"/>
      <c r="D139" s="31">
        <v>0</v>
      </c>
      <c r="E139" s="31">
        <v>0</v>
      </c>
      <c r="F139" s="31">
        <v>0</v>
      </c>
      <c r="G139" s="31">
        <v>0</v>
      </c>
      <c r="H139" s="31">
        <v>0</v>
      </c>
      <c r="I139" s="31">
        <v>0</v>
      </c>
      <c r="J139" s="31">
        <v>0</v>
      </c>
      <c r="K139" s="31">
        <v>0</v>
      </c>
      <c r="L139" s="31">
        <v>0</v>
      </c>
      <c r="M139" s="31">
        <v>0</v>
      </c>
      <c r="N139" s="31">
        <v>0</v>
      </c>
      <c r="O139" s="31">
        <v>0</v>
      </c>
    </row>
    <row r="140" spans="1:15" ht="12">
      <c r="A140" s="1"/>
      <c r="B140" s="4" t="s">
        <v>166</v>
      </c>
      <c r="D140" s="31">
        <v>0</v>
      </c>
      <c r="E140" s="31">
        <v>0</v>
      </c>
      <c r="F140" s="31">
        <v>0</v>
      </c>
      <c r="G140" s="31">
        <v>0</v>
      </c>
      <c r="H140" s="31">
        <v>0</v>
      </c>
      <c r="I140" s="31">
        <v>0</v>
      </c>
      <c r="J140" s="31">
        <v>0</v>
      </c>
      <c r="K140" s="31">
        <v>0</v>
      </c>
      <c r="L140" s="31">
        <v>0</v>
      </c>
      <c r="M140" s="31">
        <v>0</v>
      </c>
      <c r="N140" s="31">
        <v>0</v>
      </c>
      <c r="O140" s="31">
        <v>0</v>
      </c>
    </row>
    <row r="141" spans="1:15" ht="12">
      <c r="A141" s="1"/>
      <c r="B141" s="4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</row>
    <row r="142" spans="1:15" ht="12">
      <c r="A142" s="1"/>
      <c r="B142" s="4" t="s">
        <v>25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</row>
    <row r="143" spans="1:15" ht="12">
      <c r="A143" s="1"/>
      <c r="B143" t="s">
        <v>77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</row>
    <row r="144" spans="2:15" ht="12">
      <c r="B144" t="s">
        <v>78</v>
      </c>
      <c r="D144" s="12">
        <v>0</v>
      </c>
      <c r="E144" s="12">
        <v>0</v>
      </c>
      <c r="F144" s="12">
        <v>0</v>
      </c>
      <c r="G144" s="12">
        <v>0</v>
      </c>
      <c r="H144" s="12">
        <v>0</v>
      </c>
      <c r="I144" s="12">
        <v>0</v>
      </c>
      <c r="J144" s="12">
        <v>0</v>
      </c>
      <c r="K144" s="12">
        <v>0</v>
      </c>
      <c r="L144" s="12">
        <v>0</v>
      </c>
      <c r="M144" s="12">
        <v>0</v>
      </c>
      <c r="N144" s="12">
        <v>0</v>
      </c>
      <c r="O144" s="12">
        <v>0</v>
      </c>
    </row>
    <row r="145" spans="2:15" ht="12">
      <c r="B145" t="s">
        <v>79</v>
      </c>
      <c r="D145" s="16">
        <f aca="true" t="shared" si="5" ref="D145:O145">1-D144</f>
        <v>1</v>
      </c>
      <c r="E145" s="16">
        <f t="shared" si="5"/>
        <v>1</v>
      </c>
      <c r="F145" s="16">
        <f t="shared" si="5"/>
        <v>1</v>
      </c>
      <c r="G145" s="16">
        <f t="shared" si="5"/>
        <v>1</v>
      </c>
      <c r="H145" s="16">
        <f t="shared" si="5"/>
        <v>1</v>
      </c>
      <c r="I145" s="16">
        <f t="shared" si="5"/>
        <v>1</v>
      </c>
      <c r="J145" s="16">
        <f t="shared" si="5"/>
        <v>1</v>
      </c>
      <c r="K145" s="16">
        <f t="shared" si="5"/>
        <v>1</v>
      </c>
      <c r="L145" s="16">
        <f t="shared" si="5"/>
        <v>1</v>
      </c>
      <c r="M145" s="16">
        <f t="shared" si="5"/>
        <v>1</v>
      </c>
      <c r="N145" s="16">
        <f t="shared" si="5"/>
        <v>1</v>
      </c>
      <c r="O145" s="16">
        <f t="shared" si="5"/>
        <v>1</v>
      </c>
    </row>
    <row r="146" spans="4:15" ht="12">
      <c r="D146" s="7"/>
      <c r="E146" s="7"/>
      <c r="F146" s="7"/>
      <c r="G146" s="7"/>
      <c r="H146" s="7"/>
      <c r="I146" s="7"/>
      <c r="J146" s="7"/>
      <c r="K146" s="7"/>
      <c r="L146" s="7"/>
      <c r="M146" s="7"/>
      <c r="N146" s="7"/>
      <c r="O146" s="7"/>
    </row>
    <row r="147" spans="2:15" ht="12">
      <c r="B147" s="4" t="s">
        <v>41</v>
      </c>
      <c r="C147" s="4"/>
      <c r="D147" s="28">
        <v>0</v>
      </c>
      <c r="E147" s="28">
        <v>0</v>
      </c>
      <c r="F147" s="28">
        <v>0</v>
      </c>
      <c r="G147" s="28">
        <v>0</v>
      </c>
      <c r="H147" s="28">
        <v>0</v>
      </c>
      <c r="I147" s="28">
        <v>0</v>
      </c>
      <c r="J147" s="28">
        <v>0</v>
      </c>
      <c r="K147" s="28">
        <v>0</v>
      </c>
      <c r="L147" s="28">
        <v>0</v>
      </c>
      <c r="M147" s="28">
        <v>0</v>
      </c>
      <c r="N147" s="28">
        <v>0</v>
      </c>
      <c r="O147" s="28">
        <v>0</v>
      </c>
    </row>
    <row r="148" ht="12">
      <c r="A148" s="4"/>
    </row>
    <row r="150" spans="4:15" ht="12"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</row>
    <row r="151" spans="4:15" ht="12">
      <c r="D151" s="6"/>
      <c r="E151" s="6"/>
      <c r="F151" s="6"/>
      <c r="G151" s="6"/>
      <c r="H151" s="6"/>
      <c r="I151" s="6"/>
      <c r="J151" s="6"/>
      <c r="K151" s="6"/>
      <c r="L151" s="6"/>
      <c r="M151" s="6"/>
      <c r="N151" s="6"/>
      <c r="O151" s="6"/>
    </row>
    <row r="152" spans="4:15" ht="12">
      <c r="D152" s="6"/>
      <c r="E152" s="6"/>
      <c r="F152" s="6"/>
      <c r="G152" s="6"/>
      <c r="H152" s="6"/>
      <c r="I152" s="6"/>
      <c r="J152" s="6"/>
      <c r="K152" s="6"/>
      <c r="L152" s="6"/>
      <c r="M152" s="6"/>
      <c r="N152" s="6"/>
      <c r="O152" s="6"/>
    </row>
    <row r="153" spans="4:15" ht="12">
      <c r="D153" s="6"/>
      <c r="E153" s="6"/>
      <c r="F153" s="6"/>
      <c r="G153" s="6"/>
      <c r="H153" s="6"/>
      <c r="I153" s="6"/>
      <c r="J153" s="6"/>
      <c r="K153" s="6"/>
      <c r="L153" s="6"/>
      <c r="M153" s="6"/>
      <c r="N153" s="6"/>
      <c r="O153" s="6"/>
    </row>
    <row r="154" spans="4:15" ht="12">
      <c r="D154" s="6"/>
      <c r="E154" s="6"/>
      <c r="F154" s="6"/>
      <c r="G154" s="6"/>
      <c r="H154" s="6"/>
      <c r="I154" s="6"/>
      <c r="J154" s="6"/>
      <c r="K154" s="6"/>
      <c r="L154" s="6"/>
      <c r="M154" s="6"/>
      <c r="N154" s="6"/>
      <c r="O154" s="6"/>
    </row>
    <row r="155" spans="4:15" ht="12">
      <c r="D155" s="6"/>
      <c r="E155" s="6"/>
      <c r="F155" s="6"/>
      <c r="G155" s="6"/>
      <c r="H155" s="6"/>
      <c r="I155" s="6"/>
      <c r="J155" s="6"/>
      <c r="K155" s="6"/>
      <c r="L155" s="6"/>
      <c r="M155" s="6"/>
      <c r="N155" s="6"/>
      <c r="O155" s="6"/>
    </row>
    <row r="156" spans="4:15" ht="12">
      <c r="D156" s="6"/>
      <c r="E156" s="6"/>
      <c r="F156" s="6"/>
      <c r="G156" s="6"/>
      <c r="H156" s="6"/>
      <c r="I156" s="6"/>
      <c r="J156" s="6"/>
      <c r="K156" s="6"/>
      <c r="L156" s="6"/>
      <c r="M156" s="6"/>
      <c r="N156" s="6"/>
      <c r="O156" s="6"/>
    </row>
    <row r="157" spans="4:15" ht="12">
      <c r="D157" s="6"/>
      <c r="E157" s="6"/>
      <c r="F157" s="6"/>
      <c r="G157" s="6"/>
      <c r="H157" s="6"/>
      <c r="I157" s="6"/>
      <c r="J157" s="6"/>
      <c r="K157" s="6"/>
      <c r="L157" s="6"/>
      <c r="M157" s="6"/>
      <c r="N157" s="6"/>
      <c r="O157" s="6"/>
    </row>
    <row r="158" spans="4:15" ht="12">
      <c r="D158" s="6"/>
      <c r="E158" s="6"/>
      <c r="F158" s="6"/>
      <c r="G158" s="6"/>
      <c r="H158" s="6"/>
      <c r="I158" s="6"/>
      <c r="J158" s="6"/>
      <c r="K158" s="6"/>
      <c r="L158" s="6"/>
      <c r="M158" s="6"/>
      <c r="N158" s="6"/>
      <c r="O158" s="6"/>
    </row>
    <row r="159" spans="4:15" ht="12">
      <c r="D159" s="6"/>
      <c r="E159" s="6"/>
      <c r="F159" s="6"/>
      <c r="G159" s="6"/>
      <c r="H159" s="6"/>
      <c r="I159" s="6"/>
      <c r="J159" s="6"/>
      <c r="K159" s="6"/>
      <c r="L159" s="6"/>
      <c r="M159" s="6"/>
      <c r="N159" s="6"/>
      <c r="O159" s="6"/>
    </row>
    <row r="160" spans="4:15" ht="12">
      <c r="D160" s="6"/>
      <c r="E160" s="6"/>
      <c r="F160" s="6"/>
      <c r="G160" s="6"/>
      <c r="H160" s="6"/>
      <c r="I160" s="6"/>
      <c r="J160" s="6"/>
      <c r="K160" s="6"/>
      <c r="L160" s="6"/>
      <c r="M160" s="6"/>
      <c r="N160" s="6"/>
      <c r="O160" s="6"/>
    </row>
    <row r="161" spans="4:15" ht="12">
      <c r="D161" s="6"/>
      <c r="E161" s="6"/>
      <c r="F161" s="6"/>
      <c r="G161" s="6"/>
      <c r="H161" s="6"/>
      <c r="I161" s="6"/>
      <c r="J161" s="6"/>
      <c r="K161" s="6"/>
      <c r="L161" s="6"/>
      <c r="M161" s="6"/>
      <c r="N161" s="6"/>
      <c r="O161" s="6"/>
    </row>
    <row r="162" spans="4:15" ht="12">
      <c r="D162" s="6"/>
      <c r="E162" s="6"/>
      <c r="F162" s="6"/>
      <c r="G162" s="6"/>
      <c r="H162" s="6"/>
      <c r="I162" s="6"/>
      <c r="J162" s="6"/>
      <c r="K162" s="6"/>
      <c r="L162" s="6"/>
      <c r="M162" s="6"/>
      <c r="N162" s="6"/>
      <c r="O162" s="6"/>
    </row>
    <row r="163" spans="4:15" ht="12"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</row>
    <row r="164" spans="4:15" ht="12"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</row>
    <row r="165" spans="4:15" ht="12"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</row>
    <row r="166" spans="4:15" ht="12"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</row>
    <row r="167" spans="4:15" ht="12"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</row>
    <row r="168" spans="4:15" ht="12"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</row>
    <row r="169" spans="4:15" ht="12"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</row>
    <row r="170" spans="4:15" ht="12"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</row>
    <row r="171" spans="4:15" ht="12"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</row>
    <row r="172" spans="4:15" ht="12"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</row>
    <row r="173" spans="4:15" ht="12"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</row>
    <row r="174" spans="4:15" ht="12"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</row>
    <row r="175" spans="4:15" ht="12"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</row>
    <row r="176" spans="4:15" ht="12"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</row>
    <row r="177" spans="4:15" ht="12"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</row>
    <row r="178" spans="4:15" ht="12"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</row>
    <row r="179" spans="1:15" ht="12">
      <c r="A179" s="4"/>
      <c r="B179" s="4"/>
      <c r="C179" s="4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</row>
    <row r="180" spans="1:15" ht="12">
      <c r="A180" s="4"/>
      <c r="B180" s="4"/>
      <c r="C180" s="4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</row>
    <row r="181" spans="4:15" ht="12"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</row>
    <row r="182" spans="4:15" ht="12"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</row>
    <row r="183" spans="4:15" ht="12"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</row>
    <row r="184" spans="4:15" ht="12"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</row>
    <row r="185" spans="4:15" ht="12"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</row>
    <row r="186" spans="4:15" ht="12"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</row>
    <row r="187" spans="4:15" ht="12"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</row>
    <row r="188" spans="4:15" ht="12"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</row>
    <row r="189" spans="4:15" ht="12"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</row>
    <row r="190" spans="4:15" ht="12"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</row>
    <row r="191" spans="4:15" ht="12"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</row>
    <row r="192" spans="4:15" ht="12">
      <c r="D192" s="6"/>
      <c r="E192" s="6"/>
      <c r="F192" s="6"/>
      <c r="G192" s="6"/>
      <c r="H192" s="6"/>
      <c r="I192" s="6"/>
      <c r="J192" s="6"/>
      <c r="K192" s="6"/>
      <c r="L192" s="6"/>
      <c r="M192" s="6"/>
      <c r="N192" s="6"/>
      <c r="O192" s="6"/>
    </row>
    <row r="193" spans="4:15" ht="12">
      <c r="D193" s="6"/>
      <c r="E193" s="6"/>
      <c r="F193" s="6"/>
      <c r="G193" s="6"/>
      <c r="H193" s="6"/>
      <c r="I193" s="6"/>
      <c r="J193" s="6"/>
      <c r="K193" s="6"/>
      <c r="L193" s="6"/>
      <c r="M193" s="6"/>
      <c r="N193" s="6"/>
      <c r="O193" s="6"/>
    </row>
    <row r="194" spans="4:15" ht="12">
      <c r="D194" s="6"/>
      <c r="E194" s="6"/>
      <c r="F194" s="6"/>
      <c r="G194" s="6"/>
      <c r="H194" s="6"/>
      <c r="I194" s="6"/>
      <c r="J194" s="6"/>
      <c r="K194" s="6"/>
      <c r="L194" s="6"/>
      <c r="M194" s="6"/>
      <c r="N194" s="6"/>
      <c r="O194" s="6"/>
    </row>
    <row r="195" spans="4:15" ht="12">
      <c r="D195" s="6"/>
      <c r="E195" s="6"/>
      <c r="F195" s="6"/>
      <c r="G195" s="6"/>
      <c r="H195" s="6"/>
      <c r="I195" s="6"/>
      <c r="J195" s="6"/>
      <c r="K195" s="6"/>
      <c r="L195" s="6"/>
      <c r="M195" s="6"/>
      <c r="N195" s="6"/>
      <c r="O195" s="6"/>
    </row>
    <row r="196" spans="4:15" ht="12">
      <c r="D196" s="6"/>
      <c r="E196" s="6"/>
      <c r="F196" s="6"/>
      <c r="G196" s="6"/>
      <c r="H196" s="6"/>
      <c r="I196" s="6"/>
      <c r="J196" s="6"/>
      <c r="K196" s="6"/>
      <c r="L196" s="6"/>
      <c r="M196" s="6"/>
      <c r="N196" s="6"/>
      <c r="O196" s="6"/>
    </row>
    <row r="197" spans="4:15" ht="12">
      <c r="D197" s="6"/>
      <c r="E197" s="6"/>
      <c r="F197" s="6"/>
      <c r="G197" s="6"/>
      <c r="H197" s="6"/>
      <c r="I197" s="6"/>
      <c r="J197" s="6"/>
      <c r="K197" s="6"/>
      <c r="L197" s="6"/>
      <c r="M197" s="6"/>
      <c r="N197" s="6"/>
      <c r="O197" s="6"/>
    </row>
    <row r="198" spans="4:15" ht="12">
      <c r="D198" s="6"/>
      <c r="E198" s="6"/>
      <c r="F198" s="6"/>
      <c r="G198" s="6"/>
      <c r="H198" s="6"/>
      <c r="I198" s="6"/>
      <c r="J198" s="6"/>
      <c r="K198" s="6"/>
      <c r="L198" s="6"/>
      <c r="M198" s="6"/>
      <c r="N198" s="6"/>
      <c r="O198" s="6"/>
    </row>
    <row r="199" spans="4:15" ht="12">
      <c r="D199" s="6"/>
      <c r="E199" s="6"/>
      <c r="F199" s="6"/>
      <c r="G199" s="6"/>
      <c r="H199" s="6"/>
      <c r="I199" s="6"/>
      <c r="J199" s="6"/>
      <c r="K199" s="6"/>
      <c r="L199" s="6"/>
      <c r="M199" s="6"/>
      <c r="N199" s="6"/>
      <c r="O199" s="6"/>
    </row>
    <row r="200" spans="4:15" ht="12">
      <c r="D200" s="6"/>
      <c r="E200" s="6"/>
      <c r="F200" s="6"/>
      <c r="G200" s="6"/>
      <c r="H200" s="6"/>
      <c r="I200" s="6"/>
      <c r="J200" s="6"/>
      <c r="K200" s="6"/>
      <c r="L200" s="6"/>
      <c r="M200" s="6"/>
      <c r="N200" s="6"/>
      <c r="O200" s="6"/>
    </row>
    <row r="201" spans="4:15" ht="12">
      <c r="D201" s="6"/>
      <c r="E201" s="6"/>
      <c r="F201" s="6"/>
      <c r="G201" s="6"/>
      <c r="H201" s="6"/>
      <c r="I201" s="6"/>
      <c r="J201" s="6"/>
      <c r="K201" s="6"/>
      <c r="L201" s="6"/>
      <c r="M201" s="6"/>
      <c r="N201" s="6"/>
      <c r="O201" s="6"/>
    </row>
    <row r="202" spans="4:15" ht="12">
      <c r="D202" s="6"/>
      <c r="E202" s="6"/>
      <c r="F202" s="6"/>
      <c r="G202" s="6"/>
      <c r="H202" s="6"/>
      <c r="I202" s="6"/>
      <c r="J202" s="6"/>
      <c r="K202" s="6"/>
      <c r="L202" s="6"/>
      <c r="M202" s="6"/>
      <c r="N202" s="6"/>
      <c r="O202" s="6"/>
    </row>
    <row r="203" spans="4:15" ht="12">
      <c r="D203" s="6"/>
      <c r="E203" s="6"/>
      <c r="F203" s="6"/>
      <c r="G203" s="6"/>
      <c r="H203" s="6"/>
      <c r="I203" s="6"/>
      <c r="J203" s="6"/>
      <c r="K203" s="6"/>
      <c r="L203" s="6"/>
      <c r="M203" s="6"/>
      <c r="N203" s="6"/>
      <c r="O203" s="6"/>
    </row>
    <row r="204" spans="4:15" ht="12">
      <c r="D204" s="6"/>
      <c r="E204" s="6"/>
      <c r="F204" s="6"/>
      <c r="G204" s="6"/>
      <c r="H204" s="6"/>
      <c r="I204" s="6"/>
      <c r="J204" s="6"/>
      <c r="K204" s="6"/>
      <c r="L204" s="6"/>
      <c r="M204" s="6"/>
      <c r="N204" s="6"/>
      <c r="O204" s="6"/>
    </row>
    <row r="205" spans="4:15" ht="12">
      <c r="D205" s="6"/>
      <c r="E205" s="6"/>
      <c r="F205" s="6"/>
      <c r="G205" s="6"/>
      <c r="H205" s="6"/>
      <c r="I205" s="6"/>
      <c r="J205" s="6"/>
      <c r="K205" s="6"/>
      <c r="L205" s="6"/>
      <c r="M205" s="6"/>
      <c r="N205" s="6"/>
      <c r="O205" s="6"/>
    </row>
    <row r="206" spans="4:15" ht="12">
      <c r="D206" s="6"/>
      <c r="E206" s="6"/>
      <c r="F206" s="6"/>
      <c r="G206" s="6"/>
      <c r="H206" s="6"/>
      <c r="I206" s="6"/>
      <c r="J206" s="6"/>
      <c r="K206" s="6"/>
      <c r="L206" s="6"/>
      <c r="M206" s="6"/>
      <c r="N206" s="6"/>
      <c r="O206" s="6"/>
    </row>
    <row r="207" spans="4:15" ht="12">
      <c r="D207" s="6"/>
      <c r="E207" s="6"/>
      <c r="F207" s="6"/>
      <c r="G207" s="6"/>
      <c r="H207" s="6"/>
      <c r="I207" s="6"/>
      <c r="J207" s="6"/>
      <c r="K207" s="6"/>
      <c r="L207" s="6"/>
      <c r="M207" s="6"/>
      <c r="N207" s="6"/>
      <c r="O207" s="6"/>
    </row>
  </sheetData>
  <sheetProtection sheet="1" objects="1" scenarios="1"/>
  <printOptions/>
  <pageMargins left="0.75" right="0.75" top="1" bottom="1" header="0.5" footer="0.5"/>
  <pageSetup horizontalDpi="600" verticalDpi="600" orientation="landscape" scale="68"/>
  <rowBreaks count="2" manualBreakCount="2">
    <brk id="51" max="255" man="1"/>
    <brk id="99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Z127"/>
  <sheetViews>
    <sheetView workbookViewId="0" topLeftCell="A1">
      <selection activeCell="A1" sqref="A1"/>
    </sheetView>
  </sheetViews>
  <sheetFormatPr defaultColWidth="8.8515625" defaultRowHeight="12.75"/>
  <cols>
    <col min="1" max="1" width="27.140625" style="0" customWidth="1"/>
    <col min="2" max="2" width="5.7109375" style="0" customWidth="1"/>
    <col min="3" max="3" width="16.8515625" style="0" bestFit="1" customWidth="1"/>
    <col min="4" max="6" width="10.421875" style="0" bestFit="1" customWidth="1"/>
    <col min="7" max="13" width="11.00390625" style="0" bestFit="1" customWidth="1"/>
    <col min="14" max="15" width="11.421875" style="0" bestFit="1" customWidth="1"/>
    <col min="16" max="16" width="11.28125" style="0" customWidth="1"/>
  </cols>
  <sheetData>
    <row r="1" spans="1:3" ht="12">
      <c r="A1" s="5" t="s">
        <v>185</v>
      </c>
      <c r="C1" s="3">
        <f ca="1">NOW()</f>
        <v>40947.349790277774</v>
      </c>
    </row>
    <row r="2" spans="1:6" ht="12">
      <c r="A2" s="4" t="s">
        <v>0</v>
      </c>
      <c r="D2" t="s">
        <v>16</v>
      </c>
      <c r="F2" s="14"/>
    </row>
    <row r="3" spans="1:15" ht="12">
      <c r="A3" s="4" t="s">
        <v>1</v>
      </c>
      <c r="D3" s="38"/>
      <c r="E3" s="38"/>
      <c r="F3" s="38"/>
      <c r="G3" s="38"/>
      <c r="H3" s="38"/>
      <c r="I3" s="38"/>
      <c r="J3" s="38"/>
      <c r="K3" s="38"/>
      <c r="L3" s="37"/>
      <c r="M3" s="38"/>
      <c r="N3" s="38"/>
      <c r="O3" s="38"/>
    </row>
    <row r="4" spans="4:16" ht="12"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I4" s="8" t="s">
        <v>7</v>
      </c>
      <c r="J4" s="8" t="s">
        <v>8</v>
      </c>
      <c r="K4" s="8" t="s">
        <v>9</v>
      </c>
      <c r="L4" s="8" t="s">
        <v>10</v>
      </c>
      <c r="M4" s="8" t="s">
        <v>11</v>
      </c>
      <c r="N4" s="8" t="s">
        <v>12</v>
      </c>
      <c r="O4" s="8" t="s">
        <v>13</v>
      </c>
      <c r="P4" s="8" t="s">
        <v>47</v>
      </c>
    </row>
    <row r="5" ht="12">
      <c r="A5" s="4" t="s">
        <v>136</v>
      </c>
    </row>
    <row r="6" spans="1:16" ht="12">
      <c r="A6" t="s">
        <v>167</v>
      </c>
      <c r="D6" s="24">
        <f>'Assumps Input'!D8*'Assumps Input'!D9*'Assumps Input'!D11</f>
        <v>0</v>
      </c>
      <c r="E6" s="24">
        <f>'Assumps Input'!E8*'Assumps Input'!E9*'Assumps Input'!E11</f>
        <v>0</v>
      </c>
      <c r="F6" s="24">
        <f>'Assumps Input'!F8*'Assumps Input'!F9*'Assumps Input'!F11</f>
        <v>0</v>
      </c>
      <c r="G6" s="24">
        <f>'Assumps Input'!G8*'Assumps Input'!G9*'Assumps Input'!G11</f>
        <v>0</v>
      </c>
      <c r="H6" s="24">
        <f>'Assumps Input'!H8*'Assumps Input'!H9*'Assumps Input'!H11</f>
        <v>0</v>
      </c>
      <c r="I6" s="24">
        <f>'Assumps Input'!I8*'Assumps Input'!I9*'Assumps Input'!I11</f>
        <v>0</v>
      </c>
      <c r="J6" s="24">
        <f>'Assumps Input'!J8*'Assumps Input'!J9*'Assumps Input'!J11</f>
        <v>0</v>
      </c>
      <c r="K6" s="24">
        <f>'Assumps Input'!K8*'Assumps Input'!K9*'Assumps Input'!K11</f>
        <v>0</v>
      </c>
      <c r="L6" s="24">
        <f>'Assumps Input'!L8*'Assumps Input'!L9*'Assumps Input'!L11</f>
        <v>0</v>
      </c>
      <c r="M6" s="24">
        <f>'Assumps Input'!M8*'Assumps Input'!M9*'Assumps Input'!M11</f>
        <v>0</v>
      </c>
      <c r="N6" s="24">
        <f>'Assumps Input'!N8*'Assumps Input'!N9*'Assumps Input'!N11</f>
        <v>0</v>
      </c>
      <c r="O6" s="24">
        <f>'Assumps Input'!O8*'Assumps Input'!O9*'Assumps Input'!O11</f>
        <v>0</v>
      </c>
      <c r="P6" s="27">
        <f aca="true" t="shared" si="0" ref="P6:P11">SUM(D6:O6)</f>
        <v>0</v>
      </c>
    </row>
    <row r="7" spans="1:16" ht="12">
      <c r="A7" t="s">
        <v>168</v>
      </c>
      <c r="D7" s="24">
        <f>'Assumps Input'!D8*'Assumps Input'!D9*'Assumps Input'!D12</f>
        <v>0</v>
      </c>
      <c r="E7" s="24">
        <f>'Assumps Input'!E8*'Assumps Input'!E9*'Assumps Input'!E12</f>
        <v>0</v>
      </c>
      <c r="F7" s="24">
        <f>'Assumps Input'!F8*'Assumps Input'!F9*'Assumps Input'!F12</f>
        <v>0</v>
      </c>
      <c r="G7" s="24">
        <f>'Assumps Input'!G8*'Assumps Input'!G9*'Assumps Input'!G12</f>
        <v>0</v>
      </c>
      <c r="H7" s="24">
        <f>'Assumps Input'!H8*'Assumps Input'!H9*'Assumps Input'!H12</f>
        <v>0</v>
      </c>
      <c r="I7" s="24">
        <f>'Assumps Input'!I8*'Assumps Input'!I9*'Assumps Input'!I12</f>
        <v>0</v>
      </c>
      <c r="J7" s="24">
        <f>'Assumps Input'!J8*'Assumps Input'!J9*'Assumps Input'!J12</f>
        <v>0</v>
      </c>
      <c r="K7" s="24">
        <f>'Assumps Input'!K8*'Assumps Input'!K9*'Assumps Input'!K12</f>
        <v>0</v>
      </c>
      <c r="L7" s="24">
        <f>'Assumps Input'!L8*'Assumps Input'!L9*'Assumps Input'!L12</f>
        <v>0</v>
      </c>
      <c r="M7" s="24">
        <f>'Assumps Input'!M8*'Assumps Input'!M9*'Assumps Input'!M12</f>
        <v>0</v>
      </c>
      <c r="N7" s="24">
        <f>'Assumps Input'!N8*'Assumps Input'!N9*'Assumps Input'!N12</f>
        <v>0</v>
      </c>
      <c r="O7" s="24">
        <f>'Assumps Input'!O8*'Assumps Input'!O9*'Assumps Input'!O12</f>
        <v>0</v>
      </c>
      <c r="P7" s="27"/>
    </row>
    <row r="8" spans="1:16" ht="12">
      <c r="A8" s="4" t="s">
        <v>115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27">
        <f t="shared" si="0"/>
        <v>0</v>
      </c>
    </row>
    <row r="9" spans="1:16" ht="12">
      <c r="A9" s="4" t="s">
        <v>116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27">
        <f t="shared" si="0"/>
        <v>0</v>
      </c>
    </row>
    <row r="10" spans="1:16" ht="12">
      <c r="A10" s="4" t="s">
        <v>124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27">
        <f t="shared" si="0"/>
        <v>0</v>
      </c>
    </row>
    <row r="11" spans="1:16" ht="12">
      <c r="A11" s="4" t="s">
        <v>117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27">
        <f t="shared" si="0"/>
        <v>0</v>
      </c>
    </row>
    <row r="12" spans="1:16" ht="12">
      <c r="A12" s="4" t="s">
        <v>137</v>
      </c>
      <c r="D12" s="24">
        <f aca="true" t="shared" si="1" ref="D12:P12">SUM(D6:D11)</f>
        <v>0</v>
      </c>
      <c r="E12" s="24">
        <f t="shared" si="1"/>
        <v>0</v>
      </c>
      <c r="F12" s="24">
        <f t="shared" si="1"/>
        <v>0</v>
      </c>
      <c r="G12" s="24">
        <f t="shared" si="1"/>
        <v>0</v>
      </c>
      <c r="H12" s="24">
        <f t="shared" si="1"/>
        <v>0</v>
      </c>
      <c r="I12" s="24">
        <f t="shared" si="1"/>
        <v>0</v>
      </c>
      <c r="J12" s="24">
        <f t="shared" si="1"/>
        <v>0</v>
      </c>
      <c r="K12" s="24">
        <f t="shared" si="1"/>
        <v>0</v>
      </c>
      <c r="L12" s="24">
        <f t="shared" si="1"/>
        <v>0</v>
      </c>
      <c r="M12" s="24">
        <f t="shared" si="1"/>
        <v>0</v>
      </c>
      <c r="N12" s="24">
        <f t="shared" si="1"/>
        <v>0</v>
      </c>
      <c r="O12" s="24">
        <f t="shared" si="1"/>
        <v>0</v>
      </c>
      <c r="P12" s="24">
        <f t="shared" si="1"/>
        <v>0</v>
      </c>
    </row>
    <row r="13" spans="4:16" ht="12">
      <c r="D13" s="53"/>
      <c r="E13" s="53"/>
      <c r="F13" s="53"/>
      <c r="G13" s="53"/>
      <c r="H13" s="53"/>
      <c r="I13" s="53"/>
      <c r="J13" s="53"/>
      <c r="K13" s="53"/>
      <c r="L13" s="53"/>
      <c r="M13" s="53"/>
      <c r="N13" s="53"/>
      <c r="O13" s="53"/>
      <c r="P13" s="51"/>
    </row>
    <row r="14" spans="1:16" ht="12">
      <c r="A14" s="4" t="s">
        <v>138</v>
      </c>
      <c r="D14" s="54"/>
      <c r="E14" s="54"/>
      <c r="F14" s="54"/>
      <c r="G14" s="54"/>
      <c r="H14" s="54"/>
      <c r="I14" s="54"/>
      <c r="J14" s="54"/>
      <c r="K14" s="54"/>
      <c r="L14" s="54"/>
      <c r="M14" s="54"/>
      <c r="N14" s="54"/>
      <c r="O14" s="54"/>
      <c r="P14" s="51"/>
    </row>
    <row r="15" spans="1:16" ht="12">
      <c r="A15" s="43" t="s">
        <v>140</v>
      </c>
      <c r="D15" s="27">
        <f>(D6+D7)*'Assumps Input'!D22</f>
        <v>0</v>
      </c>
      <c r="E15" s="27">
        <f>(E6+E7)*'Assumps Input'!E22</f>
        <v>0</v>
      </c>
      <c r="F15" s="27">
        <f>(F6+F7)*'Assumps Input'!F22</f>
        <v>0</v>
      </c>
      <c r="G15" s="27">
        <f>(G6+G7)*'Assumps Input'!G22</f>
        <v>0</v>
      </c>
      <c r="H15" s="27">
        <f>(H6+H7)*'Assumps Input'!H22</f>
        <v>0</v>
      </c>
      <c r="I15" s="27">
        <f>(I6+I7)*'Assumps Input'!I22</f>
        <v>0</v>
      </c>
      <c r="J15" s="27">
        <f>(J6+J7)*'Assumps Input'!J22</f>
        <v>0</v>
      </c>
      <c r="K15" s="27">
        <f>(K6+K7)*'Assumps Input'!K22</f>
        <v>0</v>
      </c>
      <c r="L15" s="27">
        <f>(L6+L7)*'Assumps Input'!L22</f>
        <v>0</v>
      </c>
      <c r="M15" s="27">
        <f>(M6+M7)*'Assumps Input'!M22</f>
        <v>0</v>
      </c>
      <c r="N15" s="27">
        <f>(N6+N7)*'Assumps Input'!N22</f>
        <v>0</v>
      </c>
      <c r="O15" s="27">
        <f>(O6+O7)*'Assumps Input'!O22</f>
        <v>0</v>
      </c>
      <c r="P15" s="27">
        <f aca="true" t="shared" si="2" ref="P15:P32">SUM(D15:O15)</f>
        <v>0</v>
      </c>
    </row>
    <row r="16" spans="1:17" ht="12">
      <c r="A16" s="4" t="s">
        <v>17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7">
        <f t="shared" si="2"/>
        <v>0</v>
      </c>
      <c r="Q16" t="s">
        <v>16</v>
      </c>
    </row>
    <row r="17" spans="1:17" ht="12">
      <c r="A17" s="43" t="s">
        <v>191</v>
      </c>
      <c r="D17" s="50">
        <f>D16*'Assumps Input'!$E$29</f>
        <v>0</v>
      </c>
      <c r="E17" s="50">
        <f>E16*'Assumps Input'!$E$29</f>
        <v>0</v>
      </c>
      <c r="F17" s="50">
        <f>F16*'Assumps Input'!$E$29</f>
        <v>0</v>
      </c>
      <c r="G17" s="50">
        <f>G16*'Assumps Input'!$E$29</f>
        <v>0</v>
      </c>
      <c r="H17" s="50">
        <f>H16*'Assumps Input'!$E$29</f>
        <v>0</v>
      </c>
      <c r="I17" s="50">
        <f>I16*'Assumps Input'!$E$29</f>
        <v>0</v>
      </c>
      <c r="J17" s="50">
        <f>J16*'Assumps Input'!$E$29</f>
        <v>0</v>
      </c>
      <c r="K17" s="50">
        <f>K16*'Assumps Input'!$E$29</f>
        <v>0</v>
      </c>
      <c r="L17" s="50">
        <f>L16*'Assumps Input'!$E$29</f>
        <v>0</v>
      </c>
      <c r="M17" s="50">
        <f>M16*'Assumps Input'!$E$29</f>
        <v>0</v>
      </c>
      <c r="N17" s="50">
        <f>N16*'Assumps Input'!$E$29</f>
        <v>0</v>
      </c>
      <c r="O17" s="50">
        <f>O16*'Assumps Input'!$E$29</f>
        <v>0</v>
      </c>
      <c r="P17" s="27">
        <f t="shared" si="2"/>
        <v>0</v>
      </c>
      <c r="Q17" t="s">
        <v>16</v>
      </c>
    </row>
    <row r="18" spans="1:16" ht="12">
      <c r="A18" s="4" t="s">
        <v>18</v>
      </c>
      <c r="D18" s="28">
        <v>0</v>
      </c>
      <c r="E18" s="28">
        <v>0</v>
      </c>
      <c r="F18" s="28">
        <v>0</v>
      </c>
      <c r="G18" s="28">
        <v>0</v>
      </c>
      <c r="H18" s="28">
        <v>0</v>
      </c>
      <c r="I18" s="28">
        <v>0</v>
      </c>
      <c r="J18" s="28">
        <v>0</v>
      </c>
      <c r="K18" s="28">
        <v>0</v>
      </c>
      <c r="L18" s="28">
        <v>0</v>
      </c>
      <c r="M18" s="28">
        <v>0</v>
      </c>
      <c r="N18" s="28">
        <v>0</v>
      </c>
      <c r="O18" s="28">
        <v>0</v>
      </c>
      <c r="P18" s="27">
        <f t="shared" si="2"/>
        <v>0</v>
      </c>
    </row>
    <row r="19" spans="1:16" ht="12">
      <c r="A19" s="4" t="s">
        <v>141</v>
      </c>
      <c r="D19" s="28">
        <v>0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28">
        <v>0</v>
      </c>
      <c r="K19" s="28">
        <v>0</v>
      </c>
      <c r="L19" s="28">
        <v>0</v>
      </c>
      <c r="M19" s="28">
        <v>0</v>
      </c>
      <c r="N19" s="28">
        <v>0</v>
      </c>
      <c r="O19" s="28">
        <v>0</v>
      </c>
      <c r="P19" s="27">
        <f t="shared" si="2"/>
        <v>0</v>
      </c>
    </row>
    <row r="20" spans="1:16" ht="12">
      <c r="A20" s="4" t="s">
        <v>121</v>
      </c>
      <c r="D20" s="28">
        <v>0</v>
      </c>
      <c r="E20" s="28">
        <v>0</v>
      </c>
      <c r="F20" s="28">
        <v>0</v>
      </c>
      <c r="G20" s="28">
        <v>0</v>
      </c>
      <c r="H20" s="28">
        <v>0</v>
      </c>
      <c r="I20" s="28">
        <v>0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7">
        <f t="shared" si="2"/>
        <v>0</v>
      </c>
    </row>
    <row r="21" spans="1:16" ht="12">
      <c r="A21" s="4" t="s">
        <v>142</v>
      </c>
      <c r="D21" s="28">
        <v>0</v>
      </c>
      <c r="E21" s="28">
        <v>0</v>
      </c>
      <c r="F21" s="28">
        <v>0</v>
      </c>
      <c r="G21" s="28">
        <v>0</v>
      </c>
      <c r="H21" s="28">
        <v>0</v>
      </c>
      <c r="I21" s="28">
        <v>0</v>
      </c>
      <c r="J21" s="28">
        <v>0</v>
      </c>
      <c r="K21" s="28">
        <v>0</v>
      </c>
      <c r="L21" s="28">
        <v>0</v>
      </c>
      <c r="M21" s="28">
        <v>0</v>
      </c>
      <c r="N21" s="28">
        <v>0</v>
      </c>
      <c r="O21" s="28">
        <v>0</v>
      </c>
      <c r="P21" s="27">
        <f t="shared" si="2"/>
        <v>0</v>
      </c>
    </row>
    <row r="22" spans="1:16" ht="12">
      <c r="A22" s="4" t="s">
        <v>143</v>
      </c>
      <c r="D22" s="28">
        <v>0</v>
      </c>
      <c r="E22" s="28">
        <v>0</v>
      </c>
      <c r="F22" s="28">
        <v>0</v>
      </c>
      <c r="G22" s="28">
        <v>0</v>
      </c>
      <c r="H22" s="28">
        <v>0</v>
      </c>
      <c r="I22" s="28">
        <v>0</v>
      </c>
      <c r="J22" s="28">
        <v>0</v>
      </c>
      <c r="K22" s="28">
        <v>0</v>
      </c>
      <c r="L22" s="28">
        <v>0</v>
      </c>
      <c r="M22" s="28">
        <v>0</v>
      </c>
      <c r="N22" s="28">
        <v>0</v>
      </c>
      <c r="O22" s="28">
        <v>0</v>
      </c>
      <c r="P22" s="27">
        <f t="shared" si="2"/>
        <v>0</v>
      </c>
    </row>
    <row r="23" spans="1:16" ht="12">
      <c r="A23" s="23" t="s">
        <v>129</v>
      </c>
      <c r="B23" s="6"/>
      <c r="C23" s="6"/>
      <c r="D23" s="28">
        <v>0</v>
      </c>
      <c r="E23" s="28">
        <v>0</v>
      </c>
      <c r="F23" s="28">
        <v>0</v>
      </c>
      <c r="G23" s="28">
        <v>0</v>
      </c>
      <c r="H23" s="28">
        <v>0</v>
      </c>
      <c r="I23" s="28">
        <v>0</v>
      </c>
      <c r="J23" s="28">
        <v>0</v>
      </c>
      <c r="K23" s="28">
        <v>0</v>
      </c>
      <c r="L23" s="28">
        <v>0</v>
      </c>
      <c r="M23" s="28">
        <v>0</v>
      </c>
      <c r="N23" s="28">
        <v>0</v>
      </c>
      <c r="O23" s="28">
        <v>0</v>
      </c>
      <c r="P23" s="27">
        <f t="shared" si="2"/>
        <v>0</v>
      </c>
    </row>
    <row r="24" spans="1:16" ht="12">
      <c r="A24" s="4" t="s">
        <v>19</v>
      </c>
      <c r="D24" s="28">
        <v>0</v>
      </c>
      <c r="E24" s="28">
        <v>0</v>
      </c>
      <c r="F24" s="28">
        <v>0</v>
      </c>
      <c r="G24" s="28">
        <v>0</v>
      </c>
      <c r="H24" s="28">
        <v>0</v>
      </c>
      <c r="I24" s="28">
        <v>0</v>
      </c>
      <c r="J24" s="28">
        <v>0</v>
      </c>
      <c r="K24" s="28">
        <v>0</v>
      </c>
      <c r="L24" s="28">
        <v>0</v>
      </c>
      <c r="M24" s="28">
        <v>0</v>
      </c>
      <c r="N24" s="28">
        <v>0</v>
      </c>
      <c r="O24" s="28">
        <v>0</v>
      </c>
      <c r="P24" s="27">
        <f t="shared" si="2"/>
        <v>0</v>
      </c>
    </row>
    <row r="25" spans="1:16" ht="12">
      <c r="A25" s="4" t="s">
        <v>144</v>
      </c>
      <c r="D25" s="28">
        <v>0</v>
      </c>
      <c r="E25" s="28">
        <v>0</v>
      </c>
      <c r="F25" s="28">
        <v>0</v>
      </c>
      <c r="G25" s="28">
        <v>0</v>
      </c>
      <c r="H25" s="28">
        <v>0</v>
      </c>
      <c r="I25" s="28">
        <v>0</v>
      </c>
      <c r="J25" s="28">
        <v>0</v>
      </c>
      <c r="K25" s="28">
        <v>0</v>
      </c>
      <c r="L25" s="28">
        <v>0</v>
      </c>
      <c r="M25" s="28">
        <v>0</v>
      </c>
      <c r="N25" s="28">
        <v>0</v>
      </c>
      <c r="O25" s="28">
        <v>0</v>
      </c>
      <c r="P25" s="27">
        <f t="shared" si="2"/>
        <v>0</v>
      </c>
    </row>
    <row r="26" spans="1:16" ht="12">
      <c r="A26" s="4" t="s">
        <v>123</v>
      </c>
      <c r="D26" s="28">
        <v>0</v>
      </c>
      <c r="E26" s="28">
        <v>0</v>
      </c>
      <c r="F26" s="28">
        <v>0</v>
      </c>
      <c r="G26" s="28">
        <v>0</v>
      </c>
      <c r="H26" s="28">
        <v>0</v>
      </c>
      <c r="I26" s="28">
        <v>0</v>
      </c>
      <c r="J26" s="28">
        <v>0</v>
      </c>
      <c r="K26" s="28">
        <v>0</v>
      </c>
      <c r="L26" s="28">
        <v>0</v>
      </c>
      <c r="M26" s="28">
        <v>0</v>
      </c>
      <c r="N26" s="28">
        <v>0</v>
      </c>
      <c r="O26" s="28">
        <v>0</v>
      </c>
      <c r="P26" s="27">
        <f t="shared" si="2"/>
        <v>0</v>
      </c>
    </row>
    <row r="27" spans="1:16" ht="12">
      <c r="A27" s="4" t="s">
        <v>145</v>
      </c>
      <c r="D27" s="28">
        <v>0</v>
      </c>
      <c r="E27" s="28">
        <v>0</v>
      </c>
      <c r="F27" s="28">
        <v>0</v>
      </c>
      <c r="G27" s="28">
        <v>0</v>
      </c>
      <c r="H27" s="28">
        <v>0</v>
      </c>
      <c r="I27" s="28">
        <v>0</v>
      </c>
      <c r="J27" s="28">
        <v>0</v>
      </c>
      <c r="K27" s="28">
        <v>0</v>
      </c>
      <c r="L27" s="28">
        <v>0</v>
      </c>
      <c r="M27" s="28">
        <v>0</v>
      </c>
      <c r="N27" s="28">
        <v>0</v>
      </c>
      <c r="O27" s="28">
        <v>0</v>
      </c>
      <c r="P27" s="27">
        <f t="shared" si="2"/>
        <v>0</v>
      </c>
    </row>
    <row r="28" spans="1:16" ht="12">
      <c r="A28" s="43" t="s">
        <v>124</v>
      </c>
      <c r="D28" s="50">
        <f>D10</f>
        <v>0</v>
      </c>
      <c r="E28" s="50">
        <f aca="true" t="shared" si="3" ref="E28:O28">E10</f>
        <v>0</v>
      </c>
      <c r="F28" s="50">
        <f t="shared" si="3"/>
        <v>0</v>
      </c>
      <c r="G28" s="50">
        <f t="shared" si="3"/>
        <v>0</v>
      </c>
      <c r="H28" s="50">
        <f t="shared" si="3"/>
        <v>0</v>
      </c>
      <c r="I28" s="50">
        <f t="shared" si="3"/>
        <v>0</v>
      </c>
      <c r="J28" s="50">
        <f t="shared" si="3"/>
        <v>0</v>
      </c>
      <c r="K28" s="50">
        <f t="shared" si="3"/>
        <v>0</v>
      </c>
      <c r="L28" s="50">
        <f t="shared" si="3"/>
        <v>0</v>
      </c>
      <c r="M28" s="50">
        <f t="shared" si="3"/>
        <v>0</v>
      </c>
      <c r="N28" s="50">
        <f t="shared" si="3"/>
        <v>0</v>
      </c>
      <c r="O28" s="50">
        <f t="shared" si="3"/>
        <v>0</v>
      </c>
      <c r="P28" s="27">
        <f t="shared" si="2"/>
        <v>0</v>
      </c>
    </row>
    <row r="29" spans="1:16" ht="12">
      <c r="A29" s="4" t="s">
        <v>146</v>
      </c>
      <c r="D29" s="28">
        <v>0</v>
      </c>
      <c r="E29" s="28">
        <v>0</v>
      </c>
      <c r="F29" s="28">
        <v>0</v>
      </c>
      <c r="G29" s="28">
        <v>0</v>
      </c>
      <c r="H29" s="28">
        <v>0</v>
      </c>
      <c r="I29" s="28">
        <v>0</v>
      </c>
      <c r="J29" s="28">
        <v>0</v>
      </c>
      <c r="K29" s="28">
        <v>0</v>
      </c>
      <c r="L29" s="28">
        <v>0</v>
      </c>
      <c r="M29" s="28">
        <v>0</v>
      </c>
      <c r="N29" s="28">
        <v>0</v>
      </c>
      <c r="O29" s="28">
        <v>0</v>
      </c>
      <c r="P29" s="27">
        <f t="shared" si="2"/>
        <v>0</v>
      </c>
    </row>
    <row r="30" spans="1:16" ht="12">
      <c r="A30" s="43" t="s">
        <v>169</v>
      </c>
      <c r="D30" s="50">
        <f>D7*'Assumps Input'!D19</f>
        <v>0</v>
      </c>
      <c r="E30" s="50">
        <f>E7*'Assumps Input'!E19</f>
        <v>0</v>
      </c>
      <c r="F30" s="50">
        <f>F7*'Assumps Input'!F19</f>
        <v>0</v>
      </c>
      <c r="G30" s="50">
        <f>G7*'Assumps Input'!G19</f>
        <v>0</v>
      </c>
      <c r="H30" s="50">
        <f>H7*'Assumps Input'!H19</f>
        <v>0</v>
      </c>
      <c r="I30" s="50">
        <f>I7*'Assumps Input'!I19</f>
        <v>0</v>
      </c>
      <c r="J30" s="50">
        <f>J7*'Assumps Input'!J19</f>
        <v>0</v>
      </c>
      <c r="K30" s="50">
        <f>K7*'Assumps Input'!K19</f>
        <v>0</v>
      </c>
      <c r="L30" s="50">
        <f>L7*'Assumps Input'!L19</f>
        <v>0</v>
      </c>
      <c r="M30" s="50">
        <f>M7*'Assumps Input'!M19</f>
        <v>0</v>
      </c>
      <c r="N30" s="50">
        <f>N7*'Assumps Input'!N19</f>
        <v>0</v>
      </c>
      <c r="O30" s="50">
        <f>O7*'Assumps Input'!O19</f>
        <v>0</v>
      </c>
      <c r="P30" s="27">
        <f t="shared" si="2"/>
        <v>0</v>
      </c>
    </row>
    <row r="31" spans="1:16" ht="12">
      <c r="A31" s="4" t="s">
        <v>190</v>
      </c>
      <c r="D31" s="28">
        <v>0</v>
      </c>
      <c r="E31" s="28">
        <v>0</v>
      </c>
      <c r="F31" s="28">
        <v>0</v>
      </c>
      <c r="G31" s="28">
        <v>0</v>
      </c>
      <c r="H31" s="28">
        <v>0</v>
      </c>
      <c r="I31" s="28">
        <v>0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7">
        <f t="shared" si="2"/>
        <v>0</v>
      </c>
    </row>
    <row r="32" spans="1:16" ht="12">
      <c r="A32" s="4" t="s">
        <v>190</v>
      </c>
      <c r="D32" s="28">
        <v>0</v>
      </c>
      <c r="E32" s="28">
        <v>0</v>
      </c>
      <c r="F32" s="28">
        <v>0</v>
      </c>
      <c r="G32" s="28">
        <v>0</v>
      </c>
      <c r="H32" s="28">
        <v>0</v>
      </c>
      <c r="I32" s="28">
        <v>0</v>
      </c>
      <c r="J32" s="28">
        <v>0</v>
      </c>
      <c r="K32" s="28">
        <v>0</v>
      </c>
      <c r="L32" s="28">
        <v>0</v>
      </c>
      <c r="M32" s="28">
        <v>0</v>
      </c>
      <c r="N32" s="28">
        <v>0</v>
      </c>
      <c r="O32" s="28">
        <v>0</v>
      </c>
      <c r="P32" s="27">
        <f t="shared" si="2"/>
        <v>0</v>
      </c>
    </row>
    <row r="33" spans="1:16" ht="12">
      <c r="A33" s="4" t="s">
        <v>139</v>
      </c>
      <c r="D33" s="50">
        <f>SUM(D15:D32)</f>
        <v>0</v>
      </c>
      <c r="E33" s="50">
        <f aca="true" t="shared" si="4" ref="E33:O33">SUM(E15:E32)</f>
        <v>0</v>
      </c>
      <c r="F33" s="50">
        <f t="shared" si="4"/>
        <v>0</v>
      </c>
      <c r="G33" s="50">
        <f t="shared" si="4"/>
        <v>0</v>
      </c>
      <c r="H33" s="50">
        <f t="shared" si="4"/>
        <v>0</v>
      </c>
      <c r="I33" s="50">
        <f t="shared" si="4"/>
        <v>0</v>
      </c>
      <c r="J33" s="50">
        <f t="shared" si="4"/>
        <v>0</v>
      </c>
      <c r="K33" s="50">
        <f t="shared" si="4"/>
        <v>0</v>
      </c>
      <c r="L33" s="50">
        <f t="shared" si="4"/>
        <v>0</v>
      </c>
      <c r="M33" s="50">
        <f t="shared" si="4"/>
        <v>0</v>
      </c>
      <c r="N33" s="50">
        <f t="shared" si="4"/>
        <v>0</v>
      </c>
      <c r="O33" s="50">
        <f t="shared" si="4"/>
        <v>0</v>
      </c>
      <c r="P33" s="27">
        <f>SUM(P15:P32)</f>
        <v>0</v>
      </c>
    </row>
    <row r="34" spans="1:16" ht="12">
      <c r="A34" s="4" t="s">
        <v>16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51"/>
    </row>
    <row r="35" spans="1:16" ht="12">
      <c r="A35" s="4" t="s">
        <v>147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1"/>
    </row>
    <row r="36" spans="1:16" ht="12">
      <c r="A36" s="4" t="s">
        <v>17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7">
        <f aca="true" t="shared" si="5" ref="P36:P55">SUM(D36:O36)</f>
        <v>0</v>
      </c>
    </row>
    <row r="37" spans="1:16" ht="12">
      <c r="A37" s="43" t="s">
        <v>191</v>
      </c>
      <c r="D37" s="50">
        <f>D36*'Assumps Input'!$E$29</f>
        <v>0</v>
      </c>
      <c r="E37" s="50">
        <f>E36*'Assumps Input'!$E$29</f>
        <v>0</v>
      </c>
      <c r="F37" s="50">
        <f>F36*'Assumps Input'!$E$29</f>
        <v>0</v>
      </c>
      <c r="G37" s="50">
        <f>G36*'Assumps Input'!$E$29</f>
        <v>0</v>
      </c>
      <c r="H37" s="50">
        <f>H36*'Assumps Input'!$E$29</f>
        <v>0</v>
      </c>
      <c r="I37" s="50">
        <f>I36*'Assumps Input'!$E$29</f>
        <v>0</v>
      </c>
      <c r="J37" s="50">
        <f>J36*'Assumps Input'!$E$29</f>
        <v>0</v>
      </c>
      <c r="K37" s="50">
        <f>K36*'Assumps Input'!$E$29</f>
        <v>0</v>
      </c>
      <c r="L37" s="50">
        <f>L36*'Assumps Input'!$E$29</f>
        <v>0</v>
      </c>
      <c r="M37" s="50">
        <f>M36*'Assumps Input'!$E$29</f>
        <v>0</v>
      </c>
      <c r="N37" s="50">
        <f>N36*'Assumps Input'!$E$29</f>
        <v>0</v>
      </c>
      <c r="O37" s="50">
        <f>O36*'Assumps Input'!$E$29</f>
        <v>0</v>
      </c>
      <c r="P37" s="27">
        <f t="shared" si="5"/>
        <v>0</v>
      </c>
    </row>
    <row r="38" spans="1:16" ht="12">
      <c r="A38" s="4" t="s">
        <v>18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7">
        <f t="shared" si="5"/>
        <v>0</v>
      </c>
    </row>
    <row r="39" spans="1:16" ht="12">
      <c r="A39" s="4" t="s">
        <v>119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f t="shared" si="5"/>
        <v>0</v>
      </c>
    </row>
    <row r="40" spans="1:16" ht="12">
      <c r="A40" s="23" t="s">
        <v>122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7">
        <f t="shared" si="5"/>
        <v>0</v>
      </c>
    </row>
    <row r="41" spans="1:16" ht="12">
      <c r="A41" s="23" t="s">
        <v>132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7">
        <f t="shared" si="5"/>
        <v>0</v>
      </c>
    </row>
    <row r="42" spans="1:16" ht="12">
      <c r="A42" s="4" t="s">
        <v>120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f t="shared" si="5"/>
        <v>0</v>
      </c>
    </row>
    <row r="43" spans="1:16" ht="12">
      <c r="A43" s="4" t="s">
        <v>133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7">
        <f t="shared" si="5"/>
        <v>0</v>
      </c>
    </row>
    <row r="44" spans="1:16" ht="12">
      <c r="A44" s="4" t="s">
        <v>148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7">
        <f t="shared" si="5"/>
        <v>0</v>
      </c>
    </row>
    <row r="45" spans="1:16" ht="12">
      <c r="A45" s="23" t="s">
        <v>125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7">
        <f t="shared" si="5"/>
        <v>0</v>
      </c>
    </row>
    <row r="46" spans="1:16" ht="12">
      <c r="A46" s="23" t="s">
        <v>126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7">
        <f t="shared" si="5"/>
        <v>0</v>
      </c>
    </row>
    <row r="47" spans="1:16" ht="12">
      <c r="A47" s="23" t="s">
        <v>127</v>
      </c>
      <c r="B47" s="6"/>
      <c r="C47" s="6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7">
        <f t="shared" si="5"/>
        <v>0</v>
      </c>
    </row>
    <row r="48" spans="1:16" ht="12">
      <c r="A48" s="23" t="s">
        <v>128</v>
      </c>
      <c r="B48" s="6"/>
      <c r="C48" s="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7">
        <f t="shared" si="5"/>
        <v>0</v>
      </c>
    </row>
    <row r="49" spans="1:16" ht="12">
      <c r="A49" s="4" t="s">
        <v>129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7">
        <f t="shared" si="5"/>
        <v>0</v>
      </c>
    </row>
    <row r="50" spans="1:16" ht="12">
      <c r="A50" s="23" t="s">
        <v>130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7">
        <f t="shared" si="5"/>
        <v>0</v>
      </c>
    </row>
    <row r="51" spans="1:16" ht="12">
      <c r="A51" s="23" t="s">
        <v>19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7">
        <f t="shared" si="5"/>
        <v>0</v>
      </c>
    </row>
    <row r="52" spans="1:16" ht="12">
      <c r="A52" s="4" t="s">
        <v>144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7">
        <f t="shared" si="5"/>
        <v>0</v>
      </c>
    </row>
    <row r="53" spans="1:16" ht="12">
      <c r="A53" s="23" t="s">
        <v>134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7">
        <f t="shared" si="5"/>
        <v>0</v>
      </c>
    </row>
    <row r="54" spans="1:16" ht="12">
      <c r="A54" s="44" t="s">
        <v>172</v>
      </c>
      <c r="D54" s="50">
        <f>IF('Assumps Input'!D41=0,0,'Assumps Input'!D41/'Assumps Input'!D43)</f>
        <v>0</v>
      </c>
      <c r="E54" s="50">
        <f>IF('Assumps Input'!E41=0,D54+0,'Assumps Input'!E41/'Assumps Input'!E43+D54)</f>
        <v>0</v>
      </c>
      <c r="F54" s="50">
        <f>IF('Assumps Input'!F41=0,E54+0,'Assumps Input'!F41/'Assumps Input'!F43+E54)</f>
        <v>0</v>
      </c>
      <c r="G54" s="50">
        <f>IF('Assumps Input'!G41=0,F54+0,'Assumps Input'!G41/'Assumps Input'!G43+F54)</f>
        <v>0</v>
      </c>
      <c r="H54" s="50">
        <f>IF('Assumps Input'!H41=0,G54+0,'Assumps Input'!H41/'Assumps Input'!H43+G54)</f>
        <v>0</v>
      </c>
      <c r="I54" s="50">
        <f>IF('Assumps Input'!I41=0,H54+0,'Assumps Input'!I41/'Assumps Input'!I43+H54)</f>
        <v>0</v>
      </c>
      <c r="J54" s="50">
        <f>IF('Assumps Input'!J41=0,I54+0,'Assumps Input'!J41/'Assumps Input'!J43+I54)</f>
        <v>0</v>
      </c>
      <c r="K54" s="50">
        <f>IF('Assumps Input'!K41=0,J54+0,'Assumps Input'!K41/'Assumps Input'!K43+J54)</f>
        <v>0</v>
      </c>
      <c r="L54" s="50">
        <f>IF('Assumps Input'!L41=0,K54+0,'Assumps Input'!L41/'Assumps Input'!L43+K54)</f>
        <v>0</v>
      </c>
      <c r="M54" s="50">
        <f>IF('Assumps Input'!M41=0,L54+0,'Assumps Input'!M41/'Assumps Input'!M43+L54)</f>
        <v>0</v>
      </c>
      <c r="N54" s="50">
        <f>IF('Assumps Input'!N41=0,M54+0,'Assumps Input'!N41/'Assumps Input'!N43+M54)</f>
        <v>0</v>
      </c>
      <c r="O54" s="50">
        <f>IF('Assumps Input'!O41=0,N54+0,'Assumps Input'!O41/'Assumps Input'!O43+N54)</f>
        <v>0</v>
      </c>
      <c r="P54" s="27">
        <f t="shared" si="5"/>
        <v>0</v>
      </c>
    </row>
    <row r="55" spans="1:49" ht="12">
      <c r="A55" s="44" t="s">
        <v>173</v>
      </c>
      <c r="D55" s="50">
        <f>IF('Assumps Input'!D42=0,0,'Assumps Input'!D42/'Assumps Input'!D44)</f>
        <v>0</v>
      </c>
      <c r="E55" s="50">
        <f>IF('Assumps Input'!E42=0,D55+0,'Assumps Input'!E42/'Assumps Input'!E44+D55)</f>
        <v>0</v>
      </c>
      <c r="F55" s="50">
        <f>IF('Assumps Input'!F42=0,E55+0,'Assumps Input'!F42/'Assumps Input'!F44+E55)</f>
        <v>0</v>
      </c>
      <c r="G55" s="50">
        <f>IF('Assumps Input'!G42=0,F55+0,'Assumps Input'!G42/'Assumps Input'!G44+F55)</f>
        <v>0</v>
      </c>
      <c r="H55" s="50">
        <f>IF('Assumps Input'!H42=0,G55+0,'Assumps Input'!H42/'Assumps Input'!H44+G55)</f>
        <v>0</v>
      </c>
      <c r="I55" s="50">
        <f>IF('Assumps Input'!I42=0,H55+0,'Assumps Input'!I42/'Assumps Input'!I44+H55)</f>
        <v>0</v>
      </c>
      <c r="J55" s="50">
        <f>IF('Assumps Input'!J42=0,I55+0,'Assumps Input'!J42/'Assumps Input'!J44+I55)</f>
        <v>0</v>
      </c>
      <c r="K55" s="50">
        <f>IF('Assumps Input'!K42=0,J55+0,'Assumps Input'!K42/'Assumps Input'!K44+J55)</f>
        <v>0</v>
      </c>
      <c r="L55" s="50">
        <f>IF('Assumps Input'!L42=0,K55+0,'Assumps Input'!L42/'Assumps Input'!L44+K55)</f>
        <v>0</v>
      </c>
      <c r="M55" s="50">
        <f>IF('Assumps Input'!M42=0,L55+0,'Assumps Input'!M42/'Assumps Input'!M44+L55)</f>
        <v>0</v>
      </c>
      <c r="N55" s="50">
        <f>IF('Assumps Input'!N42=0,M55+0,'Assumps Input'!N42/'Assumps Input'!N44+M55)</f>
        <v>0</v>
      </c>
      <c r="O55" s="50">
        <f>IF('Assumps Input'!O42=0,N55+0,'Assumps Input'!O42/'Assumps Input'!O44+N55)</f>
        <v>0</v>
      </c>
      <c r="P55" s="27">
        <f t="shared" si="5"/>
        <v>0</v>
      </c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</row>
    <row r="56" spans="1:49" ht="12">
      <c r="A56" s="4" t="s">
        <v>149</v>
      </c>
      <c r="B56" s="23"/>
      <c r="C56" s="23"/>
      <c r="D56" s="50">
        <f>SUM(D36:D55)</f>
        <v>0</v>
      </c>
      <c r="E56" s="50">
        <f aca="true" t="shared" si="6" ref="E56:O56">SUM(E36:E55)</f>
        <v>0</v>
      </c>
      <c r="F56" s="50">
        <f t="shared" si="6"/>
        <v>0</v>
      </c>
      <c r="G56" s="50">
        <f t="shared" si="6"/>
        <v>0</v>
      </c>
      <c r="H56" s="50">
        <f t="shared" si="6"/>
        <v>0</v>
      </c>
      <c r="I56" s="50">
        <f t="shared" si="6"/>
        <v>0</v>
      </c>
      <c r="J56" s="50">
        <f t="shared" si="6"/>
        <v>0</v>
      </c>
      <c r="K56" s="50">
        <f t="shared" si="6"/>
        <v>0</v>
      </c>
      <c r="L56" s="50">
        <f t="shared" si="6"/>
        <v>0</v>
      </c>
      <c r="M56" s="50">
        <f t="shared" si="6"/>
        <v>0</v>
      </c>
      <c r="N56" s="50">
        <f t="shared" si="6"/>
        <v>0</v>
      </c>
      <c r="O56" s="50">
        <f t="shared" si="6"/>
        <v>0</v>
      </c>
      <c r="P56" s="27">
        <f>SUM(P36:P55)</f>
        <v>0</v>
      </c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</row>
    <row r="57" spans="2:49" ht="12">
      <c r="B57" s="6"/>
      <c r="C57" s="6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0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</row>
    <row r="58" spans="1:49" ht="12">
      <c r="A58" s="23" t="s">
        <v>131</v>
      </c>
      <c r="D58" s="24">
        <f aca="true" t="shared" si="7" ref="D58:P58">D33+D56</f>
        <v>0</v>
      </c>
      <c r="E58" s="24">
        <f t="shared" si="7"/>
        <v>0</v>
      </c>
      <c r="F58" s="24">
        <f t="shared" si="7"/>
        <v>0</v>
      </c>
      <c r="G58" s="24">
        <f t="shared" si="7"/>
        <v>0</v>
      </c>
      <c r="H58" s="24">
        <f t="shared" si="7"/>
        <v>0</v>
      </c>
      <c r="I58" s="24">
        <f t="shared" si="7"/>
        <v>0</v>
      </c>
      <c r="J58" s="24">
        <f t="shared" si="7"/>
        <v>0</v>
      </c>
      <c r="K58" s="24">
        <f t="shared" si="7"/>
        <v>0</v>
      </c>
      <c r="L58" s="24">
        <f t="shared" si="7"/>
        <v>0</v>
      </c>
      <c r="M58" s="24">
        <f t="shared" si="7"/>
        <v>0</v>
      </c>
      <c r="N58" s="24">
        <f t="shared" si="7"/>
        <v>0</v>
      </c>
      <c r="O58" s="24">
        <f t="shared" si="7"/>
        <v>0</v>
      </c>
      <c r="P58" s="24">
        <f t="shared" si="7"/>
        <v>0</v>
      </c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</row>
    <row r="59" spans="1:49" ht="12">
      <c r="A59" s="23"/>
      <c r="D59" s="25"/>
      <c r="E59" s="25"/>
      <c r="F59" s="25"/>
      <c r="G59" s="25"/>
      <c r="H59" s="25"/>
      <c r="I59" s="25"/>
      <c r="J59" s="25"/>
      <c r="K59" s="25"/>
      <c r="L59" s="25"/>
      <c r="M59" s="25"/>
      <c r="N59" s="25"/>
      <c r="O59" s="25"/>
      <c r="P59" s="39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</row>
    <row r="60" spans="1:49" ht="12">
      <c r="A60" t="s">
        <v>179</v>
      </c>
      <c r="D60" s="27">
        <f>((C79*'Assumps Input'!D33)*1/12)+((C83*'Assumps Input'!D34)*1/12)+(('Assumps Input'!D51*'Assumps Input'!D34)*1/12)</f>
        <v>0</v>
      </c>
      <c r="E60" s="27">
        <f>((D79*'Assumps Input'!E33)*1/12)+((D83*'Assumps Input'!E34)*1/12)+(('Assumps Input'!E51*'Assumps Input'!E34)*1/12)</f>
        <v>0</v>
      </c>
      <c r="F60" s="27">
        <f>((E79*'Assumps Input'!F33)*1/12)+((E83*'Assumps Input'!F34)*1/12)+(('Assumps Input'!F51*'Assumps Input'!F34)*1/12)</f>
        <v>0</v>
      </c>
      <c r="G60" s="27">
        <f>((F79*'Assumps Input'!G33)*1/12)+((F83*'Assumps Input'!G34)*1/12)+(('Assumps Input'!G51*'Assumps Input'!G34)*1/12)</f>
        <v>0</v>
      </c>
      <c r="H60" s="27">
        <f>((G79*'Assumps Input'!H33)*1/12)+((G83*'Assumps Input'!H34)*1/12)+(('Assumps Input'!H51*'Assumps Input'!H34)*1/12)</f>
        <v>0</v>
      </c>
      <c r="I60" s="27">
        <f>((H79*'Assumps Input'!I33)*1/12)+((H83*'Assumps Input'!I34)*1/12)+(('Assumps Input'!I51*'Assumps Input'!I34)*1/12)</f>
        <v>0</v>
      </c>
      <c r="J60" s="27">
        <f>((I79*'Assumps Input'!J33)*1/12)+((I83*'Assumps Input'!J34)*1/12)+(('Assumps Input'!J51*'Assumps Input'!J34)*1/12)</f>
        <v>0</v>
      </c>
      <c r="K60" s="27">
        <f>((J79*'Assumps Input'!K33)*1/12)+((J83*'Assumps Input'!K34)*1/12)+(('Assumps Input'!K51*'Assumps Input'!K34)*1/12)</f>
        <v>0</v>
      </c>
      <c r="L60" s="27">
        <f>((K79*'Assumps Input'!L33)*1/12)+((K83*'Assumps Input'!L34)*1/12)+(('Assumps Input'!L51*'Assumps Input'!L34)*1/12)</f>
        <v>0</v>
      </c>
      <c r="M60" s="27">
        <f>((L79*'Assumps Input'!M33)*1/12)+((L83*'Assumps Input'!M34)*1/12)+(('Assumps Input'!M51*'Assumps Input'!M34)*1/12)</f>
        <v>0</v>
      </c>
      <c r="N60" s="27">
        <f>((M79*'Assumps Input'!N33)*1/12)+((M83*'Assumps Input'!N34)*1/12)+(('Assumps Input'!N51*'Assumps Input'!N34)*1/12)</f>
        <v>0</v>
      </c>
      <c r="O60" s="27">
        <f>((N79*'Assumps Input'!O33)*1/12)+((N83*'Assumps Input'!O34)*1/12)+(('Assumps Input'!O51*'Assumps Input'!O34)*1/12)</f>
        <v>0</v>
      </c>
      <c r="P60" s="27">
        <f>SUM(D60:O60)</f>
        <v>0</v>
      </c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</row>
    <row r="61" spans="1:49" ht="12">
      <c r="A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</row>
    <row r="62" spans="1:49" ht="12">
      <c r="A62" s="4" t="s">
        <v>150</v>
      </c>
      <c r="C62" t="s">
        <v>16</v>
      </c>
      <c r="D62" s="24">
        <f aca="true" t="shared" si="8" ref="D62:P62">D12-D58-D60</f>
        <v>0</v>
      </c>
      <c r="E62" s="24">
        <f t="shared" si="8"/>
        <v>0</v>
      </c>
      <c r="F62" s="24">
        <f t="shared" si="8"/>
        <v>0</v>
      </c>
      <c r="G62" s="24">
        <f t="shared" si="8"/>
        <v>0</v>
      </c>
      <c r="H62" s="24">
        <f t="shared" si="8"/>
        <v>0</v>
      </c>
      <c r="I62" s="24">
        <f t="shared" si="8"/>
        <v>0</v>
      </c>
      <c r="J62" s="24">
        <f t="shared" si="8"/>
        <v>0</v>
      </c>
      <c r="K62" s="24">
        <f t="shared" si="8"/>
        <v>0</v>
      </c>
      <c r="L62" s="24">
        <f t="shared" si="8"/>
        <v>0</v>
      </c>
      <c r="M62" s="24">
        <f t="shared" si="8"/>
        <v>0</v>
      </c>
      <c r="N62" s="24">
        <f t="shared" si="8"/>
        <v>0</v>
      </c>
      <c r="O62" s="24">
        <f t="shared" si="8"/>
        <v>0</v>
      </c>
      <c r="P62" s="24">
        <f t="shared" si="8"/>
        <v>0</v>
      </c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</row>
    <row r="63" spans="4:50" ht="12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6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</row>
    <row r="64" spans="1:34" ht="12">
      <c r="A64" s="4" t="s">
        <v>96</v>
      </c>
      <c r="C64" s="4" t="s">
        <v>52</v>
      </c>
      <c r="D64" s="8" t="s">
        <v>2</v>
      </c>
      <c r="E64" s="8" t="s">
        <v>3</v>
      </c>
      <c r="F64" s="8" t="s">
        <v>4</v>
      </c>
      <c r="G64" s="8" t="s">
        <v>5</v>
      </c>
      <c r="H64" s="8" t="s">
        <v>6</v>
      </c>
      <c r="I64" s="8" t="s">
        <v>7</v>
      </c>
      <c r="J64" s="8" t="s">
        <v>8</v>
      </c>
      <c r="K64" s="8" t="s">
        <v>9</v>
      </c>
      <c r="L64" s="8" t="s">
        <v>10</v>
      </c>
      <c r="M64" s="8" t="s">
        <v>11</v>
      </c>
      <c r="N64" s="8" t="s">
        <v>12</v>
      </c>
      <c r="O64" s="8" t="s">
        <v>13</v>
      </c>
      <c r="P64" s="30"/>
      <c r="AG64" s="4"/>
      <c r="AH64" s="4"/>
    </row>
    <row r="65" spans="1:16" ht="12">
      <c r="A65" t="s">
        <v>20</v>
      </c>
      <c r="C65" s="48">
        <v>0</v>
      </c>
      <c r="D65" s="24">
        <f>IF(D127&gt;'Assumps Input'!D38,D127,'Assumps Input'!D38)</f>
        <v>0</v>
      </c>
      <c r="E65" s="24">
        <f>IF(E127&gt;'Assumps Input'!E38,E127,'Assumps Input'!E38)</f>
        <v>0</v>
      </c>
      <c r="F65" s="24">
        <f>IF(F127&gt;'Assumps Input'!F38,F127,'Assumps Input'!F38)</f>
        <v>0</v>
      </c>
      <c r="G65" s="24">
        <f>IF(G127&gt;'Assumps Input'!G38,G127,'Assumps Input'!G38)</f>
        <v>0</v>
      </c>
      <c r="H65" s="24">
        <f>IF(H127&gt;'Assumps Input'!H38,H127,'Assumps Input'!H38)</f>
        <v>0</v>
      </c>
      <c r="I65" s="24">
        <f>IF(I127&gt;'Assumps Input'!I38,I127,'Assumps Input'!I38)</f>
        <v>0</v>
      </c>
      <c r="J65" s="24">
        <f>IF(J127&gt;'Assumps Input'!J38,J127,'Assumps Input'!J38)</f>
        <v>0</v>
      </c>
      <c r="K65" s="24">
        <f>IF(K127&gt;'Assumps Input'!K38,K127,'Assumps Input'!K38)</f>
        <v>0</v>
      </c>
      <c r="L65" s="24">
        <f>IF(L127&gt;'Assumps Input'!L38,L127,'Assumps Input'!L38)</f>
        <v>0</v>
      </c>
      <c r="M65" s="24">
        <f>IF(M127&gt;'Assumps Input'!M38,M127,'Assumps Input'!M38)</f>
        <v>0</v>
      </c>
      <c r="N65" s="24">
        <f>IF(N127&gt;'Assumps Input'!N38,N127,'Assumps Input'!N38)</f>
        <v>0</v>
      </c>
      <c r="O65" s="24">
        <f>IF(O127&gt;'Assumps Input'!O38,O127,'Assumps Input'!O38)</f>
        <v>0</v>
      </c>
      <c r="P65" s="29"/>
    </row>
    <row r="66" spans="1:16" ht="12">
      <c r="A66" t="s">
        <v>151</v>
      </c>
      <c r="C66" s="48">
        <v>0</v>
      </c>
      <c r="D66" s="27">
        <f aca="true" t="shared" si="9" ref="D66:O66">C66+D7-D30-D99</f>
        <v>0</v>
      </c>
      <c r="E66" s="27">
        <f t="shared" si="9"/>
        <v>0</v>
      </c>
      <c r="F66" s="27">
        <f t="shared" si="9"/>
        <v>0</v>
      </c>
      <c r="G66" s="27">
        <f t="shared" si="9"/>
        <v>0</v>
      </c>
      <c r="H66" s="27">
        <f t="shared" si="9"/>
        <v>0</v>
      </c>
      <c r="I66" s="27">
        <f t="shared" si="9"/>
        <v>0</v>
      </c>
      <c r="J66" s="27">
        <f t="shared" si="9"/>
        <v>0</v>
      </c>
      <c r="K66" s="27">
        <f t="shared" si="9"/>
        <v>0</v>
      </c>
      <c r="L66" s="27">
        <f t="shared" si="9"/>
        <v>0</v>
      </c>
      <c r="M66" s="27">
        <f t="shared" si="9"/>
        <v>0</v>
      </c>
      <c r="N66" s="27">
        <f t="shared" si="9"/>
        <v>0</v>
      </c>
      <c r="O66" s="27">
        <f t="shared" si="9"/>
        <v>0</v>
      </c>
      <c r="P66" s="29"/>
    </row>
    <row r="67" spans="1:16" ht="12">
      <c r="A67" t="s">
        <v>21</v>
      </c>
      <c r="C67" s="48">
        <f aca="true" t="shared" si="10" ref="C67:O67">SUM(C65:C66)</f>
        <v>0</v>
      </c>
      <c r="D67" s="24">
        <f t="shared" si="10"/>
        <v>0</v>
      </c>
      <c r="E67" s="24">
        <f t="shared" si="10"/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0</v>
      </c>
      <c r="O67" s="24">
        <f t="shared" si="10"/>
        <v>0</v>
      </c>
      <c r="P67" s="29"/>
    </row>
    <row r="68" spans="3:16" ht="12">
      <c r="C68" s="4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9"/>
    </row>
    <row r="69" spans="1:16" ht="12">
      <c r="A69" t="s">
        <v>100</v>
      </c>
      <c r="C69" s="48">
        <v>0</v>
      </c>
      <c r="D69" s="24">
        <f>C69+'Assumps Input'!D40</f>
        <v>0</v>
      </c>
      <c r="E69" s="24">
        <f>D69+'Assumps Input'!E40</f>
        <v>0</v>
      </c>
      <c r="F69" s="24">
        <f>E69+'Assumps Input'!F40</f>
        <v>0</v>
      </c>
      <c r="G69" s="24">
        <f>F69+'Assumps Input'!G40</f>
        <v>0</v>
      </c>
      <c r="H69" s="24">
        <f>G69+'Assumps Input'!H40</f>
        <v>0</v>
      </c>
      <c r="I69" s="24">
        <f>H69+'Assumps Input'!I40</f>
        <v>0</v>
      </c>
      <c r="J69" s="24">
        <f>I69+'Assumps Input'!J40</f>
        <v>0</v>
      </c>
      <c r="K69" s="24">
        <f>J69+'Assumps Input'!K40</f>
        <v>0</v>
      </c>
      <c r="L69" s="24">
        <f>K69+'Assumps Input'!L40</f>
        <v>0</v>
      </c>
      <c r="M69" s="24">
        <f>L69+'Assumps Input'!M40</f>
        <v>0</v>
      </c>
      <c r="N69" s="24">
        <f>M69+'Assumps Input'!N40</f>
        <v>0</v>
      </c>
      <c r="O69" s="24">
        <f>N69+'Assumps Input'!O40</f>
        <v>0</v>
      </c>
      <c r="P69" s="29"/>
    </row>
    <row r="70" spans="1:16" ht="12">
      <c r="A70" t="s">
        <v>158</v>
      </c>
      <c r="C70" s="48">
        <v>0</v>
      </c>
      <c r="D70" s="24">
        <f>C70+'Assumps Input'!D41</f>
        <v>0</v>
      </c>
      <c r="E70" s="24">
        <f>D70+'Assumps Input'!E41</f>
        <v>0</v>
      </c>
      <c r="F70" s="24">
        <f>E70+'Assumps Input'!F41</f>
        <v>0</v>
      </c>
      <c r="G70" s="24">
        <f>F70+'Assumps Input'!G41</f>
        <v>0</v>
      </c>
      <c r="H70" s="24">
        <f>G70+'Assumps Input'!H41</f>
        <v>0</v>
      </c>
      <c r="I70" s="24">
        <f>H70+'Assumps Input'!I41</f>
        <v>0</v>
      </c>
      <c r="J70" s="24">
        <f>I70+'Assumps Input'!J41</f>
        <v>0</v>
      </c>
      <c r="K70" s="24">
        <f>J70+'Assumps Input'!K41</f>
        <v>0</v>
      </c>
      <c r="L70" s="24">
        <f>K70+'Assumps Input'!L41</f>
        <v>0</v>
      </c>
      <c r="M70" s="24">
        <f>L70+'Assumps Input'!M41</f>
        <v>0</v>
      </c>
      <c r="N70" s="24">
        <f>M70+'Assumps Input'!N41</f>
        <v>0</v>
      </c>
      <c r="O70" s="24">
        <f>N70+'Assumps Input'!O41</f>
        <v>0</v>
      </c>
      <c r="P70" s="29"/>
    </row>
    <row r="71" spans="1:16" ht="12">
      <c r="A71" t="s">
        <v>159</v>
      </c>
      <c r="C71" s="48"/>
      <c r="D71" s="24">
        <f>C71+'Assumps Input'!D42</f>
        <v>0</v>
      </c>
      <c r="E71" s="24">
        <f>D71+'Assumps Input'!E42</f>
        <v>0</v>
      </c>
      <c r="F71" s="24">
        <f>E71+'Assumps Input'!F42</f>
        <v>0</v>
      </c>
      <c r="G71" s="24">
        <f>F71+'Assumps Input'!G42</f>
        <v>0</v>
      </c>
      <c r="H71" s="24">
        <f>G71+'Assumps Input'!H42</f>
        <v>0</v>
      </c>
      <c r="I71" s="24">
        <f>H71+'Assumps Input'!I42</f>
        <v>0</v>
      </c>
      <c r="J71" s="24">
        <f>I71+'Assumps Input'!J42</f>
        <v>0</v>
      </c>
      <c r="K71" s="24">
        <f>J71+'Assumps Input'!K42</f>
        <v>0</v>
      </c>
      <c r="L71" s="24">
        <f>K71+'Assumps Input'!L42</f>
        <v>0</v>
      </c>
      <c r="M71" s="24">
        <f>L71+'Assumps Input'!M42</f>
        <v>0</v>
      </c>
      <c r="N71" s="24">
        <f>M71+'Assumps Input'!N42</f>
        <v>0</v>
      </c>
      <c r="O71" s="24">
        <f>N71+'Assumps Input'!O42</f>
        <v>0</v>
      </c>
      <c r="P71" s="29"/>
    </row>
    <row r="72" spans="1:16" ht="12">
      <c r="A72" t="s">
        <v>87</v>
      </c>
      <c r="C72" s="48">
        <v>0</v>
      </c>
      <c r="D72" s="27">
        <f aca="true" t="shared" si="11" ref="D72:O72">C72-D54-D55</f>
        <v>0</v>
      </c>
      <c r="E72" s="27">
        <f t="shared" si="11"/>
        <v>0</v>
      </c>
      <c r="F72" s="27">
        <f t="shared" si="11"/>
        <v>0</v>
      </c>
      <c r="G72" s="27">
        <f t="shared" si="11"/>
        <v>0</v>
      </c>
      <c r="H72" s="27">
        <f t="shared" si="11"/>
        <v>0</v>
      </c>
      <c r="I72" s="27">
        <f t="shared" si="11"/>
        <v>0</v>
      </c>
      <c r="J72" s="27">
        <f t="shared" si="11"/>
        <v>0</v>
      </c>
      <c r="K72" s="27">
        <f t="shared" si="11"/>
        <v>0</v>
      </c>
      <c r="L72" s="27">
        <f t="shared" si="11"/>
        <v>0</v>
      </c>
      <c r="M72" s="27">
        <f t="shared" si="11"/>
        <v>0</v>
      </c>
      <c r="N72" s="27">
        <f t="shared" si="11"/>
        <v>0</v>
      </c>
      <c r="O72" s="27">
        <f t="shared" si="11"/>
        <v>0</v>
      </c>
      <c r="P72" s="29"/>
    </row>
    <row r="73" spans="1:16" ht="12">
      <c r="A73" t="s">
        <v>22</v>
      </c>
      <c r="C73" s="48">
        <f>SUM(C69:C72)</f>
        <v>0</v>
      </c>
      <c r="D73" s="27">
        <f>SUM(D69:D72)</f>
        <v>0</v>
      </c>
      <c r="E73" s="27">
        <f aca="true" t="shared" si="12" ref="E73:O73">SUM(E69:E72)</f>
        <v>0</v>
      </c>
      <c r="F73" s="27">
        <f t="shared" si="12"/>
        <v>0</v>
      </c>
      <c r="G73" s="27">
        <f t="shared" si="12"/>
        <v>0</v>
      </c>
      <c r="H73" s="27">
        <f t="shared" si="12"/>
        <v>0</v>
      </c>
      <c r="I73" s="27">
        <f t="shared" si="12"/>
        <v>0</v>
      </c>
      <c r="J73" s="27">
        <f t="shared" si="12"/>
        <v>0</v>
      </c>
      <c r="K73" s="27">
        <f t="shared" si="12"/>
        <v>0</v>
      </c>
      <c r="L73" s="27">
        <f t="shared" si="12"/>
        <v>0</v>
      </c>
      <c r="M73" s="27">
        <f t="shared" si="12"/>
        <v>0</v>
      </c>
      <c r="N73" s="27">
        <f t="shared" si="12"/>
        <v>0</v>
      </c>
      <c r="O73" s="27">
        <f t="shared" si="12"/>
        <v>0</v>
      </c>
      <c r="P73" s="29"/>
    </row>
    <row r="74" spans="3:16" ht="12">
      <c r="C74" s="48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9"/>
    </row>
    <row r="75" spans="1:16" ht="12">
      <c r="A75" t="s">
        <v>23</v>
      </c>
      <c r="C75" s="24">
        <f>C67+C73</f>
        <v>0</v>
      </c>
      <c r="D75" s="24">
        <f>D67+D73</f>
        <v>0</v>
      </c>
      <c r="E75" s="24">
        <f aca="true" t="shared" si="13" ref="E75:O75">E67+E73</f>
        <v>0</v>
      </c>
      <c r="F75" s="24">
        <f t="shared" si="13"/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24">
        <f t="shared" si="13"/>
        <v>0</v>
      </c>
      <c r="L75" s="24">
        <f t="shared" si="13"/>
        <v>0</v>
      </c>
      <c r="M75" s="24">
        <f t="shared" si="13"/>
        <v>0</v>
      </c>
      <c r="N75" s="24">
        <f t="shared" si="13"/>
        <v>0</v>
      </c>
      <c r="O75" s="24">
        <f t="shared" si="13"/>
        <v>0</v>
      </c>
      <c r="P75" s="26"/>
    </row>
    <row r="76" spans="3:16" ht="12">
      <c r="C76" s="48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7" spans="1:16" ht="12">
      <c r="A77" t="s">
        <v>24</v>
      </c>
      <c r="C77" s="4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9"/>
    </row>
    <row r="78" spans="1:16" ht="12">
      <c r="A78" t="s">
        <v>25</v>
      </c>
      <c r="C78" s="48">
        <v>0</v>
      </c>
      <c r="D78" s="48">
        <f>(D33-D30-D28+D56-D55-D54)*'Assumps Input'!D48</f>
        <v>0</v>
      </c>
      <c r="E78" s="48">
        <f>(E33-E30-E28+E56-E55-E54)*'Assumps Input'!E48</f>
        <v>0</v>
      </c>
      <c r="F78" s="48">
        <f>(F33-F30-F28+F56-F55-F54)*'Assumps Input'!F48</f>
        <v>0</v>
      </c>
      <c r="G78" s="48">
        <f>(G33-G30-G28+G56-G55-G54)*'Assumps Input'!G48</f>
        <v>0</v>
      </c>
      <c r="H78" s="48">
        <f>(H33-H30-H28+H56-H55-H54)*'Assumps Input'!H48</f>
        <v>0</v>
      </c>
      <c r="I78" s="48">
        <f>(I33-I30-I28+I56-I55-I54)*'Assumps Input'!I48</f>
        <v>0</v>
      </c>
      <c r="J78" s="48">
        <f>(J33-J30-J28+J56-J55-J54)*'Assumps Input'!J48</f>
        <v>0</v>
      </c>
      <c r="K78" s="48">
        <f>(K33-K30-K28+K56-K55-K54)*'Assumps Input'!K48</f>
        <v>0</v>
      </c>
      <c r="L78" s="48">
        <f>(L33-L30-L28+L56-L55-L54)*'Assumps Input'!L48</f>
        <v>0</v>
      </c>
      <c r="M78" s="48">
        <f>(M33-M30-M28+M56-M55-M54)*'Assumps Input'!M48</f>
        <v>0</v>
      </c>
      <c r="N78" s="48">
        <f>(N33-N30-N28+N56-N55-N54)*'Assumps Input'!N48</f>
        <v>0</v>
      </c>
      <c r="O78" s="48">
        <f>(O33-O30-O28+O56-O55-O54)*'Assumps Input'!O48</f>
        <v>0</v>
      </c>
      <c r="P78" s="29"/>
    </row>
    <row r="79" spans="1:16" ht="12">
      <c r="A79" t="s">
        <v>40</v>
      </c>
      <c r="C79" s="48">
        <v>0</v>
      </c>
      <c r="D79" s="27">
        <f>C79+(C79*'Assumps Input'!D33*1/12)+D124</f>
        <v>0</v>
      </c>
      <c r="E79" s="27">
        <f>D79+(D79*'Assumps Input'!E33*1/12)+E124</f>
        <v>0</v>
      </c>
      <c r="F79" s="27">
        <f>E79+(E79*'Assumps Input'!F33*1/12)+F124</f>
        <v>0</v>
      </c>
      <c r="G79" s="27">
        <f>F79+(F79*'Assumps Input'!G33*1/12)+G124</f>
        <v>0</v>
      </c>
      <c r="H79" s="27">
        <f>G79+(G79*'Assumps Input'!H33*1/12)+H124</f>
        <v>0</v>
      </c>
      <c r="I79" s="27">
        <f>H79+(H79*'Assumps Input'!I33*1/12)+I124</f>
        <v>0</v>
      </c>
      <c r="J79" s="27">
        <f>I79+(I79*'Assumps Input'!J33*1/12)+J124</f>
        <v>0</v>
      </c>
      <c r="K79" s="27">
        <f>J79+(J79*'Assumps Input'!K33*1/12)+K124</f>
        <v>0</v>
      </c>
      <c r="L79" s="27">
        <f>K79+(K79*'Assumps Input'!L33*1/12)+L124</f>
        <v>0</v>
      </c>
      <c r="M79" s="27">
        <f>L79+(L79*'Assumps Input'!M33*1/12)+M124</f>
        <v>0</v>
      </c>
      <c r="N79" s="27">
        <f>M79+(M79*'Assumps Input'!N33*1/12)+N124</f>
        <v>0</v>
      </c>
      <c r="O79" s="27">
        <f>N79+(N79*'Assumps Input'!O33*1/12)+O124</f>
        <v>0</v>
      </c>
      <c r="P79" s="29"/>
    </row>
    <row r="80" spans="1:16" ht="12">
      <c r="A80" t="s">
        <v>174</v>
      </c>
      <c r="C80" s="48">
        <v>0</v>
      </c>
      <c r="D80" s="27">
        <f>D83*'Assumps Input'!D34*1/12</f>
        <v>0</v>
      </c>
      <c r="E80" s="27">
        <f>E83*'Assumps Input'!E34*1/12</f>
        <v>0</v>
      </c>
      <c r="F80" s="27">
        <f>F83*'Assumps Input'!F34*1/12</f>
        <v>0</v>
      </c>
      <c r="G80" s="27">
        <f>G83*'Assumps Input'!G34*1/12</f>
        <v>0</v>
      </c>
      <c r="H80" s="27">
        <f>H83*'Assumps Input'!H34*1/12</f>
        <v>0</v>
      </c>
      <c r="I80" s="27">
        <f>I83*'Assumps Input'!I34*1/12</f>
        <v>0</v>
      </c>
      <c r="J80" s="27">
        <f>J83*'Assumps Input'!J34*1/12</f>
        <v>0</v>
      </c>
      <c r="K80" s="27">
        <f>K83*'Assumps Input'!K34*1/12</f>
        <v>0</v>
      </c>
      <c r="L80" s="27">
        <f>L83*'Assumps Input'!L34*1/12</f>
        <v>0</v>
      </c>
      <c r="M80" s="27">
        <f>M83*'Assumps Input'!M34*1/12</f>
        <v>0</v>
      </c>
      <c r="N80" s="27">
        <f>N83*'Assumps Input'!N34*1/12</f>
        <v>0</v>
      </c>
      <c r="O80" s="27">
        <f>O83*'Assumps Input'!O34*1/12</f>
        <v>0</v>
      </c>
      <c r="P80" s="29"/>
    </row>
    <row r="81" spans="1:16" ht="12">
      <c r="A81" t="s">
        <v>26</v>
      </c>
      <c r="C81" s="48">
        <f aca="true" t="shared" si="14" ref="C81:O81">SUM(C78:C80)</f>
        <v>0</v>
      </c>
      <c r="D81" s="24">
        <f t="shared" si="14"/>
        <v>0</v>
      </c>
      <c r="E81" s="24">
        <f t="shared" si="14"/>
        <v>0</v>
      </c>
      <c r="F81" s="24">
        <f t="shared" si="14"/>
        <v>0</v>
      </c>
      <c r="G81" s="24">
        <f t="shared" si="14"/>
        <v>0</v>
      </c>
      <c r="H81" s="24">
        <f t="shared" si="14"/>
        <v>0</v>
      </c>
      <c r="I81" s="24">
        <f t="shared" si="14"/>
        <v>0</v>
      </c>
      <c r="J81" s="24">
        <f t="shared" si="14"/>
        <v>0</v>
      </c>
      <c r="K81" s="24">
        <f t="shared" si="14"/>
        <v>0</v>
      </c>
      <c r="L81" s="24">
        <f t="shared" si="14"/>
        <v>0</v>
      </c>
      <c r="M81" s="24">
        <f t="shared" si="14"/>
        <v>0</v>
      </c>
      <c r="N81" s="24">
        <f t="shared" si="14"/>
        <v>0</v>
      </c>
      <c r="O81" s="24">
        <f t="shared" si="14"/>
        <v>0</v>
      </c>
      <c r="P81" s="29"/>
    </row>
    <row r="82" spans="3:16" ht="12">
      <c r="C82" s="4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9"/>
    </row>
    <row r="83" spans="1:16" ht="12">
      <c r="A83" s="1" t="s">
        <v>27</v>
      </c>
      <c r="B83" s="1"/>
      <c r="C83" s="48">
        <v>0</v>
      </c>
      <c r="D83" s="24">
        <f>C83+'Assumps Input'!D51</f>
        <v>0</v>
      </c>
      <c r="E83" s="24">
        <f>D83+'Assumps Input'!E51</f>
        <v>0</v>
      </c>
      <c r="F83" s="24">
        <f>E83+'Assumps Input'!F51</f>
        <v>0</v>
      </c>
      <c r="G83" s="24">
        <f>F83+'Assumps Input'!G51</f>
        <v>0</v>
      </c>
      <c r="H83" s="24">
        <f>G83+'Assumps Input'!H51</f>
        <v>0</v>
      </c>
      <c r="I83" s="24">
        <f>H83+'Assumps Input'!I51</f>
        <v>0</v>
      </c>
      <c r="J83" s="24">
        <f>I83+'Assumps Input'!J51</f>
        <v>0</v>
      </c>
      <c r="K83" s="24">
        <f>J83+'Assumps Input'!K51</f>
        <v>0</v>
      </c>
      <c r="L83" s="24">
        <f>K83+'Assumps Input'!L51</f>
        <v>0</v>
      </c>
      <c r="M83" s="24">
        <f>L83+'Assumps Input'!M51</f>
        <v>0</v>
      </c>
      <c r="N83" s="24">
        <f>M83+'Assumps Input'!N51</f>
        <v>0</v>
      </c>
      <c r="O83" s="24">
        <f>N83+'Assumps Input'!O51</f>
        <v>0</v>
      </c>
      <c r="P83" s="29"/>
    </row>
    <row r="84" spans="3:16" ht="12">
      <c r="C84" s="4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9"/>
    </row>
    <row r="85" spans="1:16" ht="12">
      <c r="A85" s="1" t="s">
        <v>39</v>
      </c>
      <c r="B85" s="1"/>
      <c r="C85" s="48">
        <f aca="true" t="shared" si="15" ref="C85:O85">C81+C83</f>
        <v>0</v>
      </c>
      <c r="D85" s="24">
        <f t="shared" si="15"/>
        <v>0</v>
      </c>
      <c r="E85" s="24">
        <f t="shared" si="15"/>
        <v>0</v>
      </c>
      <c r="F85" s="24">
        <f t="shared" si="15"/>
        <v>0</v>
      </c>
      <c r="G85" s="24">
        <f t="shared" si="15"/>
        <v>0</v>
      </c>
      <c r="H85" s="24">
        <f t="shared" si="15"/>
        <v>0</v>
      </c>
      <c r="I85" s="24">
        <f t="shared" si="15"/>
        <v>0</v>
      </c>
      <c r="J85" s="24">
        <f t="shared" si="15"/>
        <v>0</v>
      </c>
      <c r="K85" s="24">
        <f t="shared" si="15"/>
        <v>0</v>
      </c>
      <c r="L85" s="24">
        <f t="shared" si="15"/>
        <v>0</v>
      </c>
      <c r="M85" s="24">
        <f t="shared" si="15"/>
        <v>0</v>
      </c>
      <c r="N85" s="24">
        <f t="shared" si="15"/>
        <v>0</v>
      </c>
      <c r="O85" s="24">
        <f t="shared" si="15"/>
        <v>0</v>
      </c>
      <c r="P85" s="26"/>
    </row>
    <row r="86" spans="3:16" ht="12">
      <c r="C86" s="48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9"/>
    </row>
    <row r="87" spans="1:16" ht="12">
      <c r="A87" t="s">
        <v>152</v>
      </c>
      <c r="C87" s="48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9"/>
    </row>
    <row r="88" spans="1:46" ht="12">
      <c r="A88" t="s">
        <v>153</v>
      </c>
      <c r="C88" s="48">
        <v>0</v>
      </c>
      <c r="D88" s="24">
        <f>C88</f>
        <v>0</v>
      </c>
      <c r="E88" s="24">
        <f aca="true" t="shared" si="16" ref="E88:O88">D88</f>
        <v>0</v>
      </c>
      <c r="F88" s="24">
        <f t="shared" si="16"/>
        <v>0</v>
      </c>
      <c r="G88" s="24">
        <f t="shared" si="16"/>
        <v>0</v>
      </c>
      <c r="H88" s="24">
        <f t="shared" si="16"/>
        <v>0</v>
      </c>
      <c r="I88" s="24">
        <f t="shared" si="16"/>
        <v>0</v>
      </c>
      <c r="J88" s="24">
        <f t="shared" si="16"/>
        <v>0</v>
      </c>
      <c r="K88" s="24">
        <f t="shared" si="16"/>
        <v>0</v>
      </c>
      <c r="L88" s="24">
        <f t="shared" si="16"/>
        <v>0</v>
      </c>
      <c r="M88" s="24">
        <f t="shared" si="16"/>
        <v>0</v>
      </c>
      <c r="N88" s="24">
        <f t="shared" si="16"/>
        <v>0</v>
      </c>
      <c r="O88" s="24">
        <f t="shared" si="16"/>
        <v>0</v>
      </c>
      <c r="P88" s="26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</row>
    <row r="89" spans="1:46" ht="12">
      <c r="A89" t="s">
        <v>154</v>
      </c>
      <c r="C89" s="48">
        <v>0</v>
      </c>
      <c r="D89" s="24">
        <f>D62</f>
        <v>0</v>
      </c>
      <c r="E89" s="24">
        <f aca="true" t="shared" si="17" ref="E89:O89">D89+E62</f>
        <v>0</v>
      </c>
      <c r="F89" s="24">
        <f t="shared" si="17"/>
        <v>0</v>
      </c>
      <c r="G89" s="24">
        <f t="shared" si="17"/>
        <v>0</v>
      </c>
      <c r="H89" s="24">
        <f t="shared" si="17"/>
        <v>0</v>
      </c>
      <c r="I89" s="24">
        <f t="shared" si="17"/>
        <v>0</v>
      </c>
      <c r="J89" s="24">
        <f t="shared" si="17"/>
        <v>0</v>
      </c>
      <c r="K89" s="24">
        <f t="shared" si="17"/>
        <v>0</v>
      </c>
      <c r="L89" s="24">
        <f t="shared" si="17"/>
        <v>0</v>
      </c>
      <c r="M89" s="24">
        <f t="shared" si="17"/>
        <v>0</v>
      </c>
      <c r="N89" s="24">
        <f t="shared" si="17"/>
        <v>0</v>
      </c>
      <c r="O89" s="24">
        <f t="shared" si="17"/>
        <v>0</v>
      </c>
      <c r="P89" s="26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</row>
    <row r="90" spans="1:46" ht="12">
      <c r="A90" t="s">
        <v>155</v>
      </c>
      <c r="C90" s="48">
        <f>SUM(C88:C89)</f>
        <v>0</v>
      </c>
      <c r="D90" s="48">
        <f>SUM(D88:D89)</f>
        <v>0</v>
      </c>
      <c r="E90" s="48">
        <f aca="true" t="shared" si="18" ref="E90:O90">SUM(E88:E89)</f>
        <v>0</v>
      </c>
      <c r="F90" s="48">
        <f t="shared" si="18"/>
        <v>0</v>
      </c>
      <c r="G90" s="48">
        <f t="shared" si="18"/>
        <v>0</v>
      </c>
      <c r="H90" s="48">
        <f t="shared" si="18"/>
        <v>0</v>
      </c>
      <c r="I90" s="48">
        <f t="shared" si="18"/>
        <v>0</v>
      </c>
      <c r="J90" s="48">
        <f t="shared" si="18"/>
        <v>0</v>
      </c>
      <c r="K90" s="48">
        <f t="shared" si="18"/>
        <v>0</v>
      </c>
      <c r="L90" s="48">
        <f t="shared" si="18"/>
        <v>0</v>
      </c>
      <c r="M90" s="48">
        <f t="shared" si="18"/>
        <v>0</v>
      </c>
      <c r="N90" s="48">
        <f t="shared" si="18"/>
        <v>0</v>
      </c>
      <c r="O90" s="48">
        <f t="shared" si="18"/>
        <v>0</v>
      </c>
      <c r="P90" s="26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</row>
    <row r="91" spans="3:16" ht="12">
      <c r="C91" s="1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9"/>
    </row>
    <row r="92" spans="1:16" ht="12">
      <c r="A92" t="s">
        <v>156</v>
      </c>
      <c r="C92" s="49">
        <f>C85+C90</f>
        <v>0</v>
      </c>
      <c r="D92" s="49">
        <f aca="true" t="shared" si="19" ref="D92:O92">D85+D90</f>
        <v>0</v>
      </c>
      <c r="E92" s="49">
        <f t="shared" si="19"/>
        <v>0</v>
      </c>
      <c r="F92" s="49">
        <f t="shared" si="19"/>
        <v>0</v>
      </c>
      <c r="G92" s="49">
        <f t="shared" si="19"/>
        <v>0</v>
      </c>
      <c r="H92" s="49">
        <f t="shared" si="19"/>
        <v>0</v>
      </c>
      <c r="I92" s="49">
        <f t="shared" si="19"/>
        <v>0</v>
      </c>
      <c r="J92" s="49">
        <f t="shared" si="19"/>
        <v>0</v>
      </c>
      <c r="K92" s="49">
        <f t="shared" si="19"/>
        <v>0</v>
      </c>
      <c r="L92" s="49">
        <f t="shared" si="19"/>
        <v>0</v>
      </c>
      <c r="M92" s="49">
        <f t="shared" si="19"/>
        <v>0</v>
      </c>
      <c r="N92" s="49">
        <f t="shared" si="19"/>
        <v>0</v>
      </c>
      <c r="O92" s="49">
        <f t="shared" si="19"/>
        <v>0</v>
      </c>
      <c r="P92" s="29"/>
    </row>
    <row r="93" spans="3:16" ht="12">
      <c r="C93" s="49"/>
      <c r="D93" s="49">
        <f>D75-D92</f>
        <v>0</v>
      </c>
      <c r="E93" s="49">
        <f aca="true" t="shared" si="20" ref="E93:O93">E75-E92</f>
        <v>0</v>
      </c>
      <c r="F93" s="49">
        <f t="shared" si="20"/>
        <v>0</v>
      </c>
      <c r="G93" s="49">
        <f t="shared" si="20"/>
        <v>0</v>
      </c>
      <c r="H93" s="49">
        <f t="shared" si="20"/>
        <v>0</v>
      </c>
      <c r="I93" s="49">
        <f t="shared" si="20"/>
        <v>0</v>
      </c>
      <c r="J93" s="49">
        <f t="shared" si="20"/>
        <v>0</v>
      </c>
      <c r="K93" s="49">
        <f t="shared" si="20"/>
        <v>0</v>
      </c>
      <c r="L93" s="49">
        <f t="shared" si="20"/>
        <v>0</v>
      </c>
      <c r="M93" s="49">
        <f t="shared" si="20"/>
        <v>0</v>
      </c>
      <c r="N93" s="49">
        <f t="shared" si="20"/>
        <v>0</v>
      </c>
      <c r="O93" s="49">
        <f t="shared" si="20"/>
        <v>0</v>
      </c>
      <c r="P93" s="29"/>
    </row>
    <row r="94" spans="4:16" ht="12">
      <c r="D94" s="29"/>
      <c r="E94" s="29"/>
      <c r="F94" s="29"/>
      <c r="G94" s="29"/>
      <c r="H94" s="29"/>
      <c r="I94" s="29"/>
      <c r="J94" s="29"/>
      <c r="K94" s="29"/>
      <c r="L94" s="29"/>
      <c r="M94" s="29"/>
      <c r="N94" s="29"/>
      <c r="O94" s="29"/>
      <c r="P94" s="29"/>
    </row>
    <row r="95" spans="1:16" ht="12">
      <c r="A95" s="4" t="s">
        <v>97</v>
      </c>
      <c r="B95" s="4"/>
      <c r="C95" s="4"/>
      <c r="D95" s="8" t="s">
        <v>2</v>
      </c>
      <c r="E95" s="8" t="s">
        <v>3</v>
      </c>
      <c r="F95" s="8" t="s">
        <v>4</v>
      </c>
      <c r="G95" s="8" t="s">
        <v>5</v>
      </c>
      <c r="H95" s="8" t="s">
        <v>6</v>
      </c>
      <c r="I95" s="8" t="s">
        <v>7</v>
      </c>
      <c r="J95" s="8" t="s">
        <v>8</v>
      </c>
      <c r="K95" s="8" t="s">
        <v>9</v>
      </c>
      <c r="L95" s="8" t="s">
        <v>10</v>
      </c>
      <c r="M95" s="8" t="s">
        <v>11</v>
      </c>
      <c r="N95" s="8" t="s">
        <v>12</v>
      </c>
      <c r="O95" s="8" t="s">
        <v>13</v>
      </c>
      <c r="P95" s="8" t="s">
        <v>47</v>
      </c>
    </row>
    <row r="96" spans="1:16" ht="12">
      <c r="A96" s="4" t="s">
        <v>80</v>
      </c>
      <c r="B96" s="4"/>
      <c r="C96" s="4"/>
      <c r="D96" s="30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30"/>
      <c r="P96" s="30"/>
    </row>
    <row r="97" spans="1:16" ht="12">
      <c r="A97" t="s">
        <v>28</v>
      </c>
      <c r="D97" s="29"/>
      <c r="E97" s="29"/>
      <c r="F97" s="29"/>
      <c r="G97" s="29"/>
      <c r="H97" s="29"/>
      <c r="I97" s="29"/>
      <c r="J97" s="29"/>
      <c r="K97" s="29"/>
      <c r="L97" s="29"/>
      <c r="M97" s="29"/>
      <c r="N97" s="29"/>
      <c r="O97" s="29"/>
      <c r="P97" s="29"/>
    </row>
    <row r="98" spans="1:16" ht="12">
      <c r="A98" t="s">
        <v>170</v>
      </c>
      <c r="D98" s="24">
        <f>D6</f>
        <v>0</v>
      </c>
      <c r="E98" s="24">
        <f aca="true" t="shared" si="21" ref="E98:O98">E6</f>
        <v>0</v>
      </c>
      <c r="F98" s="24">
        <f t="shared" si="21"/>
        <v>0</v>
      </c>
      <c r="G98" s="24">
        <f t="shared" si="21"/>
        <v>0</v>
      </c>
      <c r="H98" s="24">
        <f t="shared" si="21"/>
        <v>0</v>
      </c>
      <c r="I98" s="24">
        <f t="shared" si="21"/>
        <v>0</v>
      </c>
      <c r="J98" s="24">
        <f t="shared" si="21"/>
        <v>0</v>
      </c>
      <c r="K98" s="24">
        <f t="shared" si="21"/>
        <v>0</v>
      </c>
      <c r="L98" s="24">
        <f t="shared" si="21"/>
        <v>0</v>
      </c>
      <c r="M98" s="24">
        <f t="shared" si="21"/>
        <v>0</v>
      </c>
      <c r="N98" s="24">
        <f t="shared" si="21"/>
        <v>0</v>
      </c>
      <c r="O98" s="24">
        <f t="shared" si="21"/>
        <v>0</v>
      </c>
      <c r="P98" s="27">
        <f aca="true" t="shared" si="22" ref="P98:P103">SUM(D98:O98)</f>
        <v>0</v>
      </c>
    </row>
    <row r="99" spans="1:16" ht="12">
      <c r="A99" t="s">
        <v>42</v>
      </c>
      <c r="D99" s="24">
        <f>D7*'Assumps Input'!D15</f>
        <v>0</v>
      </c>
      <c r="E99" s="24">
        <f>(D7*'Assumps Input'!D16)+(E7*'Assumps Input'!E15)</f>
        <v>0</v>
      </c>
      <c r="F99" s="24">
        <f>(D7*'Assumps Input'!D17)+(E7*'Assumps Input'!E16)+(F7*'Assumps Input'!F15)</f>
        <v>0</v>
      </c>
      <c r="G99" s="24">
        <f>(D7*'Assumps Input'!D18)+(E7*'Assumps Input'!E17)+(F7*'Assumps Input'!F16)+(G7*'Assumps Input'!G15)</f>
        <v>0</v>
      </c>
      <c r="H99" s="24">
        <f>(E7*'Assumps Input'!E18)+(F7*'Assumps Input'!F17)+(G7*'Assumps Input'!G16)+(H7*'Assumps Input'!H15)</f>
        <v>0</v>
      </c>
      <c r="I99" s="24">
        <f>(F7*'Assumps Input'!F18)+(G7*'Assumps Input'!G17)+(H7*'Assumps Input'!H16)+(I7*'Assumps Input'!I15)</f>
        <v>0</v>
      </c>
      <c r="J99" s="24">
        <f>(G7*'Assumps Input'!G18)+(H7*'Assumps Input'!H17)+(I7*'Assumps Input'!I16)+(J7*'Assumps Input'!J15)</f>
        <v>0</v>
      </c>
      <c r="K99" s="24">
        <f>(H7*'Assumps Input'!H18)+(I7*'Assumps Input'!I17)+(J7*'Assumps Input'!J16)+(K7*'Assumps Input'!K15)</f>
        <v>0</v>
      </c>
      <c r="L99" s="24">
        <f>(I7*'Assumps Input'!I18)+(J7*'Assumps Input'!J17)+(K7*'Assumps Input'!K16)+(L7*'Assumps Input'!L15)</f>
        <v>0</v>
      </c>
      <c r="M99" s="24">
        <f>(J7*'Assumps Input'!J18)+(K7*'Assumps Input'!K17)+(L7*'Assumps Input'!L16)+(M7*'Assumps Input'!M15)</f>
        <v>0</v>
      </c>
      <c r="N99" s="24">
        <f>(K7*'Assumps Input'!K18)+(L7*'Assumps Input'!L17)+(M7*'Assumps Input'!M16)+(N7*'Assumps Input'!N15)</f>
        <v>0</v>
      </c>
      <c r="O99" s="24">
        <f>(L7*'Assumps Input'!L18)+(M7*'Assumps Input'!M17)+(N7*'Assumps Input'!N16)+(O7*'Assumps Input'!O15)</f>
        <v>0</v>
      </c>
      <c r="P99" s="27">
        <f t="shared" si="22"/>
        <v>0</v>
      </c>
    </row>
    <row r="100" spans="1:16" ht="12">
      <c r="A100" t="s">
        <v>115</v>
      </c>
      <c r="D100" s="24">
        <f>D8</f>
        <v>0</v>
      </c>
      <c r="E100" s="24">
        <f aca="true" t="shared" si="23" ref="E100:O100">E8</f>
        <v>0</v>
      </c>
      <c r="F100" s="24">
        <f t="shared" si="23"/>
        <v>0</v>
      </c>
      <c r="G100" s="24">
        <f t="shared" si="23"/>
        <v>0</v>
      </c>
      <c r="H100" s="24">
        <f t="shared" si="23"/>
        <v>0</v>
      </c>
      <c r="I100" s="24">
        <f t="shared" si="23"/>
        <v>0</v>
      </c>
      <c r="J100" s="24">
        <f t="shared" si="23"/>
        <v>0</v>
      </c>
      <c r="K100" s="24">
        <f t="shared" si="23"/>
        <v>0</v>
      </c>
      <c r="L100" s="24">
        <f t="shared" si="23"/>
        <v>0</v>
      </c>
      <c r="M100" s="24">
        <f t="shared" si="23"/>
        <v>0</v>
      </c>
      <c r="N100" s="24">
        <f t="shared" si="23"/>
        <v>0</v>
      </c>
      <c r="O100" s="24">
        <f t="shared" si="23"/>
        <v>0</v>
      </c>
      <c r="P100" s="27">
        <f t="shared" si="22"/>
        <v>0</v>
      </c>
    </row>
    <row r="101" spans="1:16" ht="12">
      <c r="A101" t="s">
        <v>116</v>
      </c>
      <c r="D101" s="24">
        <f aca="true" t="shared" si="24" ref="D101:O101">D9</f>
        <v>0</v>
      </c>
      <c r="E101" s="24">
        <f t="shared" si="24"/>
        <v>0</v>
      </c>
      <c r="F101" s="24">
        <f t="shared" si="24"/>
        <v>0</v>
      </c>
      <c r="G101" s="24">
        <f t="shared" si="24"/>
        <v>0</v>
      </c>
      <c r="H101" s="24">
        <f t="shared" si="24"/>
        <v>0</v>
      </c>
      <c r="I101" s="24">
        <f t="shared" si="24"/>
        <v>0</v>
      </c>
      <c r="J101" s="24">
        <f t="shared" si="24"/>
        <v>0</v>
      </c>
      <c r="K101" s="24">
        <f t="shared" si="24"/>
        <v>0</v>
      </c>
      <c r="L101" s="24">
        <f t="shared" si="24"/>
        <v>0</v>
      </c>
      <c r="M101" s="24">
        <f t="shared" si="24"/>
        <v>0</v>
      </c>
      <c r="N101" s="24">
        <f t="shared" si="24"/>
        <v>0</v>
      </c>
      <c r="O101" s="24">
        <f t="shared" si="24"/>
        <v>0</v>
      </c>
      <c r="P101" s="27">
        <f t="shared" si="22"/>
        <v>0</v>
      </c>
    </row>
    <row r="102" spans="1:16" ht="12">
      <c r="A102" t="s">
        <v>117</v>
      </c>
      <c r="D102" s="24">
        <f>D11</f>
        <v>0</v>
      </c>
      <c r="E102" s="24">
        <f aca="true" t="shared" si="25" ref="E102:O102">E11</f>
        <v>0</v>
      </c>
      <c r="F102" s="24">
        <f t="shared" si="25"/>
        <v>0</v>
      </c>
      <c r="G102" s="24">
        <f t="shared" si="25"/>
        <v>0</v>
      </c>
      <c r="H102" s="24">
        <f t="shared" si="25"/>
        <v>0</v>
      </c>
      <c r="I102" s="24">
        <f t="shared" si="25"/>
        <v>0</v>
      </c>
      <c r="J102" s="24">
        <f t="shared" si="25"/>
        <v>0</v>
      </c>
      <c r="K102" s="24">
        <f t="shared" si="25"/>
        <v>0</v>
      </c>
      <c r="L102" s="24">
        <f t="shared" si="25"/>
        <v>0</v>
      </c>
      <c r="M102" s="24">
        <f t="shared" si="25"/>
        <v>0</v>
      </c>
      <c r="N102" s="24">
        <f t="shared" si="25"/>
        <v>0</v>
      </c>
      <c r="O102" s="24">
        <f t="shared" si="25"/>
        <v>0</v>
      </c>
      <c r="P102" s="27">
        <f t="shared" si="22"/>
        <v>0</v>
      </c>
    </row>
    <row r="103" spans="1:16" ht="12">
      <c r="A103" t="s">
        <v>171</v>
      </c>
      <c r="D103" s="24">
        <f>SUM(D98:D102)</f>
        <v>0</v>
      </c>
      <c r="E103" s="24">
        <f aca="true" t="shared" si="26" ref="E103:O103">SUM(E98:E102)</f>
        <v>0</v>
      </c>
      <c r="F103" s="24">
        <f t="shared" si="26"/>
        <v>0</v>
      </c>
      <c r="G103" s="24">
        <f t="shared" si="26"/>
        <v>0</v>
      </c>
      <c r="H103" s="24">
        <f t="shared" si="26"/>
        <v>0</v>
      </c>
      <c r="I103" s="24">
        <f t="shared" si="26"/>
        <v>0</v>
      </c>
      <c r="J103" s="24">
        <f t="shared" si="26"/>
        <v>0</v>
      </c>
      <c r="K103" s="24">
        <f t="shared" si="26"/>
        <v>0</v>
      </c>
      <c r="L103" s="24">
        <f t="shared" si="26"/>
        <v>0</v>
      </c>
      <c r="M103" s="24">
        <f t="shared" si="26"/>
        <v>0</v>
      </c>
      <c r="N103" s="24">
        <f t="shared" si="26"/>
        <v>0</v>
      </c>
      <c r="O103" s="24">
        <f t="shared" si="26"/>
        <v>0</v>
      </c>
      <c r="P103" s="27">
        <f t="shared" si="22"/>
        <v>0</v>
      </c>
    </row>
    <row r="104" spans="4:16" ht="12"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7"/>
    </row>
    <row r="105" spans="1:16" ht="12">
      <c r="A105" t="s">
        <v>29</v>
      </c>
      <c r="D105" s="24"/>
      <c r="E105" s="27"/>
      <c r="F105" s="27"/>
      <c r="G105" s="27"/>
      <c r="H105" s="27"/>
      <c r="I105" s="27"/>
      <c r="J105" s="27"/>
      <c r="K105" s="27"/>
      <c r="L105" s="27"/>
      <c r="M105" s="27"/>
      <c r="N105" s="27"/>
      <c r="O105" s="27"/>
      <c r="P105" s="27"/>
    </row>
    <row r="106" spans="1:52" ht="12">
      <c r="A106" t="s">
        <v>192</v>
      </c>
      <c r="D106" s="24">
        <f>(D33-D28-D30)*'Assumps Input'!D49</f>
        <v>0</v>
      </c>
      <c r="E106" s="48">
        <f>(E33-E28-E30)*'Assumps Input'!E49+(D33-D28-D30)*'Assumps Input'!D48</f>
        <v>0</v>
      </c>
      <c r="F106" s="48">
        <f>(F33-F28-F30)*'Assumps Input'!F49+(E33-E28-E30)*'Assumps Input'!E48</f>
        <v>0</v>
      </c>
      <c r="G106" s="48">
        <f>(G33-G28-G30)*'Assumps Input'!G49+(F33-F28-F30)*'Assumps Input'!F48</f>
        <v>0</v>
      </c>
      <c r="H106" s="48">
        <f>(H33-H28-H30)*'Assumps Input'!H49+(G33-G28-G30)*'Assumps Input'!G48</f>
        <v>0</v>
      </c>
      <c r="I106" s="48">
        <f>(I33-I28-I30)*'Assumps Input'!I49+(H33-H28-H30)*'Assumps Input'!H48</f>
        <v>0</v>
      </c>
      <c r="J106" s="48">
        <f>(J33-J28-J30)*'Assumps Input'!J49+(I33-I28-I30)*'Assumps Input'!I48</f>
        <v>0</v>
      </c>
      <c r="K106" s="48">
        <f>(K33-K28-K30)*'Assumps Input'!K49+(J33-J28-J30)*'Assumps Input'!J48</f>
        <v>0</v>
      </c>
      <c r="L106" s="48">
        <f>(L33-L28-L30)*'Assumps Input'!L49+(K33-K28-K30)*'Assumps Input'!K48</f>
        <v>0</v>
      </c>
      <c r="M106" s="48">
        <f>(M33-M28-M30)*'Assumps Input'!M49+(L33-L28-L30)*'Assumps Input'!L48</f>
        <v>0</v>
      </c>
      <c r="N106" s="48">
        <f>(N33-N28-N30)*'Assumps Input'!N49+(M33-M28-M30)*'Assumps Input'!M48</f>
        <v>0</v>
      </c>
      <c r="O106" s="48">
        <f>(O33-O28-O30)*'Assumps Input'!O49+(N33-N28-N30)*'Assumps Input'!N48</f>
        <v>0</v>
      </c>
      <c r="P106" s="27">
        <f>SUM(D106:O106)</f>
        <v>0</v>
      </c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</row>
    <row r="107" spans="1:52" ht="12">
      <c r="A107" t="s">
        <v>193</v>
      </c>
      <c r="D107" s="24">
        <f>(D56-D54-D55)*'Assumps Input'!D49</f>
        <v>0</v>
      </c>
      <c r="E107" s="24">
        <f>((D56-D54-D55)*'Assumps Input'!D48)+(E56-E54-E55)*'Assumps Input'!E49</f>
        <v>0</v>
      </c>
      <c r="F107" s="24">
        <f>((E56-E54-E55)*'Assumps Input'!E48)+(F56-F54-F55)*'Assumps Input'!F49</f>
        <v>0</v>
      </c>
      <c r="G107" s="24">
        <f>((F56-F54-F55)*'Assumps Input'!F48)+(G56-G54-G55)*'Assumps Input'!G49</f>
        <v>0</v>
      </c>
      <c r="H107" s="24">
        <f>((G56-G54-G55)*'Assumps Input'!G48)+(H56-H54-H55)*'Assumps Input'!H49</f>
        <v>0</v>
      </c>
      <c r="I107" s="24">
        <f>((H56-H54-H55)*'Assumps Input'!H48)+(I56-I54-I55)*'Assumps Input'!I49</f>
        <v>0</v>
      </c>
      <c r="J107" s="24">
        <f>((I56-I54-I55)*'Assumps Input'!I48)+(J56-J54-J55)*'Assumps Input'!J49</f>
        <v>0</v>
      </c>
      <c r="K107" s="24">
        <f>((J56-J54-J55)*'Assumps Input'!J48)+(K56-K54-K55)*'Assumps Input'!K49</f>
        <v>0</v>
      </c>
      <c r="L107" s="24">
        <f>((K56-K54-K55)*'Assumps Input'!K48)+(L56-L54-L55)*'Assumps Input'!L49</f>
        <v>0</v>
      </c>
      <c r="M107" s="24">
        <f>((L56-L54-L55)*'Assumps Input'!L48)+(M56-M54-M55)*'Assumps Input'!M49</f>
        <v>0</v>
      </c>
      <c r="N107" s="24">
        <f>((M56-M54-M55)*'Assumps Input'!M48)+(N56-N54-N55)*'Assumps Input'!N49</f>
        <v>0</v>
      </c>
      <c r="O107" s="24">
        <f>((N56-N54-N55)*'Assumps Input'!N48)+(O56-O54-O55)*'Assumps Input'!O49</f>
        <v>0</v>
      </c>
      <c r="P107" s="27">
        <f>SUM(D107:O107)</f>
        <v>0</v>
      </c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</row>
    <row r="108" spans="1:52" ht="12">
      <c r="A108" t="s">
        <v>178</v>
      </c>
      <c r="D108" s="24">
        <f>C80</f>
        <v>0</v>
      </c>
      <c r="E108" s="24">
        <f>D80</f>
        <v>0</v>
      </c>
      <c r="F108" s="24">
        <f aca="true" t="shared" si="27" ref="F108:O108">E80</f>
        <v>0</v>
      </c>
      <c r="G108" s="24">
        <f t="shared" si="27"/>
        <v>0</v>
      </c>
      <c r="H108" s="24">
        <f t="shared" si="27"/>
        <v>0</v>
      </c>
      <c r="I108" s="24">
        <f t="shared" si="27"/>
        <v>0</v>
      </c>
      <c r="J108" s="24">
        <f t="shared" si="27"/>
        <v>0</v>
      </c>
      <c r="K108" s="24">
        <f t="shared" si="27"/>
        <v>0</v>
      </c>
      <c r="L108" s="24">
        <f t="shared" si="27"/>
        <v>0</v>
      </c>
      <c r="M108" s="24">
        <f t="shared" si="27"/>
        <v>0</v>
      </c>
      <c r="N108" s="24">
        <f t="shared" si="27"/>
        <v>0</v>
      </c>
      <c r="O108" s="24">
        <f t="shared" si="27"/>
        <v>0</v>
      </c>
      <c r="P108" s="27">
        <f>SUM(D108:O108)</f>
        <v>0</v>
      </c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</row>
    <row r="109" spans="1:52" ht="12">
      <c r="A109" t="s">
        <v>177</v>
      </c>
      <c r="B109" s="4"/>
      <c r="D109" s="24">
        <f>SUM(D106:D108)</f>
        <v>0</v>
      </c>
      <c r="E109" s="24">
        <f aca="true" t="shared" si="28" ref="E109:O109">SUM(E106:E108)</f>
        <v>0</v>
      </c>
      <c r="F109" s="24">
        <f t="shared" si="28"/>
        <v>0</v>
      </c>
      <c r="G109" s="24">
        <f t="shared" si="28"/>
        <v>0</v>
      </c>
      <c r="H109" s="24">
        <f t="shared" si="28"/>
        <v>0</v>
      </c>
      <c r="I109" s="24">
        <f t="shared" si="28"/>
        <v>0</v>
      </c>
      <c r="J109" s="24">
        <f t="shared" si="28"/>
        <v>0</v>
      </c>
      <c r="K109" s="24">
        <f t="shared" si="28"/>
        <v>0</v>
      </c>
      <c r="L109" s="24">
        <f t="shared" si="28"/>
        <v>0</v>
      </c>
      <c r="M109" s="24">
        <f t="shared" si="28"/>
        <v>0</v>
      </c>
      <c r="N109" s="24">
        <f t="shared" si="28"/>
        <v>0</v>
      </c>
      <c r="O109" s="24">
        <f t="shared" si="28"/>
        <v>0</v>
      </c>
      <c r="P109" s="24">
        <f>P98+P99-P106</f>
        <v>0</v>
      </c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</row>
    <row r="110" spans="2:52" ht="12">
      <c r="B110" s="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</row>
    <row r="111" spans="1:52" ht="12">
      <c r="A111" s="4" t="s">
        <v>80</v>
      </c>
      <c r="B111" s="4"/>
      <c r="D111" s="24">
        <f aca="true" t="shared" si="29" ref="D111:O111">D103-D109</f>
        <v>0</v>
      </c>
      <c r="E111" s="24">
        <f t="shared" si="29"/>
        <v>0</v>
      </c>
      <c r="F111" s="24">
        <f t="shared" si="29"/>
        <v>0</v>
      </c>
      <c r="G111" s="24">
        <f t="shared" si="29"/>
        <v>0</v>
      </c>
      <c r="H111" s="24">
        <f t="shared" si="29"/>
        <v>0</v>
      </c>
      <c r="I111" s="24">
        <f t="shared" si="29"/>
        <v>0</v>
      </c>
      <c r="J111" s="24">
        <f t="shared" si="29"/>
        <v>0</v>
      </c>
      <c r="K111" s="24">
        <f t="shared" si="29"/>
        <v>0</v>
      </c>
      <c r="L111" s="24">
        <f t="shared" si="29"/>
        <v>0</v>
      </c>
      <c r="M111" s="24">
        <f t="shared" si="29"/>
        <v>0</v>
      </c>
      <c r="N111" s="24">
        <f t="shared" si="29"/>
        <v>0</v>
      </c>
      <c r="O111" s="24">
        <f t="shared" si="29"/>
        <v>0</v>
      </c>
      <c r="P111" s="24">
        <f>P103+P109</f>
        <v>0</v>
      </c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</row>
    <row r="112" spans="4:52" ht="12"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</row>
    <row r="113" spans="1:52" ht="12">
      <c r="A113" s="4" t="s">
        <v>81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</row>
    <row r="114" spans="1:52" ht="12">
      <c r="A114" t="s">
        <v>181</v>
      </c>
      <c r="D114" s="24">
        <f>-'Assumps Input'!D40</f>
        <v>0</v>
      </c>
      <c r="E114" s="24">
        <f>-'Assumps Input'!E40</f>
        <v>0</v>
      </c>
      <c r="F114" s="24">
        <f>-'Assumps Input'!F40</f>
        <v>0</v>
      </c>
      <c r="G114" s="24">
        <f>-'Assumps Input'!G40</f>
        <v>0</v>
      </c>
      <c r="H114" s="24">
        <f>-'Assumps Input'!H40</f>
        <v>0</v>
      </c>
      <c r="I114" s="24">
        <f>-'Assumps Input'!I40</f>
        <v>0</v>
      </c>
      <c r="J114" s="24">
        <f>-'Assumps Input'!J40</f>
        <v>0</v>
      </c>
      <c r="K114" s="24">
        <f>-'Assumps Input'!K40</f>
        <v>0</v>
      </c>
      <c r="L114" s="24">
        <f>-'Assumps Input'!L40</f>
        <v>0</v>
      </c>
      <c r="M114" s="24">
        <f>-'Assumps Input'!M40</f>
        <v>0</v>
      </c>
      <c r="N114" s="24">
        <f>-'Assumps Input'!N40</f>
        <v>0</v>
      </c>
      <c r="O114" s="24">
        <f>-'Assumps Input'!O40</f>
        <v>0</v>
      </c>
      <c r="P114" s="24">
        <f>SUM(D114:O114)</f>
        <v>0</v>
      </c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</row>
    <row r="115" spans="1:52" ht="12">
      <c r="A115" t="s">
        <v>182</v>
      </c>
      <c r="D115" s="24">
        <f>-'Assumps Input'!D41</f>
        <v>0</v>
      </c>
      <c r="E115" s="24">
        <f>-'Assumps Input'!E41</f>
        <v>0</v>
      </c>
      <c r="F115" s="24">
        <f>-'Assumps Input'!F41</f>
        <v>0</v>
      </c>
      <c r="G115" s="24">
        <f>-'Assumps Input'!G41</f>
        <v>0</v>
      </c>
      <c r="H115" s="24">
        <f>-'Assumps Input'!H41</f>
        <v>0</v>
      </c>
      <c r="I115" s="24">
        <f>-'Assumps Input'!I41</f>
        <v>0</v>
      </c>
      <c r="J115" s="24">
        <f>-'Assumps Input'!J41</f>
        <v>0</v>
      </c>
      <c r="K115" s="24">
        <f>-'Assumps Input'!K41</f>
        <v>0</v>
      </c>
      <c r="L115" s="24">
        <f>-'Assumps Input'!L41</f>
        <v>0</v>
      </c>
      <c r="M115" s="24">
        <f>-'Assumps Input'!M41</f>
        <v>0</v>
      </c>
      <c r="N115" s="24">
        <f>-'Assumps Input'!N41</f>
        <v>0</v>
      </c>
      <c r="O115" s="24">
        <f>-'Assumps Input'!O41</f>
        <v>0</v>
      </c>
      <c r="P115" s="24">
        <f>SUM(D115:O115)</f>
        <v>0</v>
      </c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</row>
    <row r="116" spans="1:52" ht="12">
      <c r="A116" t="s">
        <v>183</v>
      </c>
      <c r="D116" s="24">
        <f>-'Assumps Input'!D42</f>
        <v>0</v>
      </c>
      <c r="E116" s="24">
        <f>-'Assumps Input'!E42</f>
        <v>0</v>
      </c>
      <c r="F116" s="24">
        <f>-'Assumps Input'!F42</f>
        <v>0</v>
      </c>
      <c r="G116" s="24">
        <f>-'Assumps Input'!G42</f>
        <v>0</v>
      </c>
      <c r="H116" s="24">
        <f>-'Assumps Input'!H42</f>
        <v>0</v>
      </c>
      <c r="I116" s="24">
        <f>-'Assumps Input'!I42</f>
        <v>0</v>
      </c>
      <c r="J116" s="24">
        <f>-'Assumps Input'!J42</f>
        <v>0</v>
      </c>
      <c r="K116" s="24">
        <f>-'Assumps Input'!K42</f>
        <v>0</v>
      </c>
      <c r="L116" s="24">
        <f>-'Assumps Input'!L42</f>
        <v>0</v>
      </c>
      <c r="M116" s="24">
        <f>-'Assumps Input'!M42</f>
        <v>0</v>
      </c>
      <c r="N116" s="24">
        <f>-'Assumps Input'!N42</f>
        <v>0</v>
      </c>
      <c r="O116" s="24">
        <f>-'Assumps Input'!O42</f>
        <v>0</v>
      </c>
      <c r="P116" s="24">
        <f>SUM(D116:O116)</f>
        <v>0</v>
      </c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</row>
    <row r="117" spans="1:52" ht="12">
      <c r="A117" s="4" t="s">
        <v>102</v>
      </c>
      <c r="D117" s="24">
        <f>SUM(D114:D116)</f>
        <v>0</v>
      </c>
      <c r="E117" s="24">
        <f aca="true" t="shared" si="30" ref="E117:P117">SUM(E114:E116)</f>
        <v>0</v>
      </c>
      <c r="F117" s="24">
        <f t="shared" si="30"/>
        <v>0</v>
      </c>
      <c r="G117" s="24">
        <f t="shared" si="30"/>
        <v>0</v>
      </c>
      <c r="H117" s="24">
        <f t="shared" si="30"/>
        <v>0</v>
      </c>
      <c r="I117" s="24">
        <f t="shared" si="30"/>
        <v>0</v>
      </c>
      <c r="J117" s="24">
        <f t="shared" si="30"/>
        <v>0</v>
      </c>
      <c r="K117" s="24">
        <f t="shared" si="30"/>
        <v>0</v>
      </c>
      <c r="L117" s="24">
        <f t="shared" si="30"/>
        <v>0</v>
      </c>
      <c r="M117" s="24">
        <f t="shared" si="30"/>
        <v>0</v>
      </c>
      <c r="N117" s="24">
        <f t="shared" si="30"/>
        <v>0</v>
      </c>
      <c r="O117" s="24">
        <f t="shared" si="30"/>
        <v>0</v>
      </c>
      <c r="P117" s="24">
        <f t="shared" si="30"/>
        <v>0</v>
      </c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</row>
    <row r="118" spans="4:52" ht="12"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</row>
    <row r="119" spans="1:52" ht="12">
      <c r="A119" s="4" t="s">
        <v>82</v>
      </c>
      <c r="D119" s="27"/>
      <c r="E119" s="27"/>
      <c r="F119" s="27"/>
      <c r="G119" s="27"/>
      <c r="H119" s="27"/>
      <c r="I119" s="27"/>
      <c r="J119" s="27"/>
      <c r="K119" s="27"/>
      <c r="L119" s="27"/>
      <c r="M119" s="27"/>
      <c r="N119" s="27"/>
      <c r="O119" s="27"/>
      <c r="P119" s="24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</row>
    <row r="120" spans="1:52" ht="12">
      <c r="A120" t="s">
        <v>175</v>
      </c>
      <c r="D120" s="27">
        <f>'Assumps Input'!D51</f>
        <v>0</v>
      </c>
      <c r="E120" s="27">
        <f>'Assumps Input'!E51</f>
        <v>0</v>
      </c>
      <c r="F120" s="27">
        <f>'Assumps Input'!F51</f>
        <v>0</v>
      </c>
      <c r="G120" s="27">
        <f>'Assumps Input'!G51</f>
        <v>0</v>
      </c>
      <c r="H120" s="27">
        <f>'Assumps Input'!H51</f>
        <v>0</v>
      </c>
      <c r="I120" s="27">
        <f>'Assumps Input'!I51</f>
        <v>0</v>
      </c>
      <c r="J120" s="27">
        <f>'Assumps Input'!J51</f>
        <v>0</v>
      </c>
      <c r="K120" s="27">
        <f>'Assumps Input'!K51</f>
        <v>0</v>
      </c>
      <c r="L120" s="27">
        <f>'Assumps Input'!L51</f>
        <v>0</v>
      </c>
      <c r="M120" s="27">
        <f>'Assumps Input'!M51</f>
        <v>0</v>
      </c>
      <c r="N120" s="27">
        <f>'Assumps Input'!N51</f>
        <v>0</v>
      </c>
      <c r="O120" s="27">
        <f>'Assumps Input'!O51</f>
        <v>0</v>
      </c>
      <c r="P120" s="24">
        <f>SUM(D120:O120)</f>
        <v>0</v>
      </c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</row>
    <row r="121" spans="1:16" ht="12">
      <c r="A121" s="4" t="s">
        <v>83</v>
      </c>
      <c r="D121" s="27">
        <f aca="true" t="shared" si="31" ref="D121:P121">SUM(D120:D120)</f>
        <v>0</v>
      </c>
      <c r="E121" s="27">
        <f t="shared" si="31"/>
        <v>0</v>
      </c>
      <c r="F121" s="27">
        <f t="shared" si="31"/>
        <v>0</v>
      </c>
      <c r="G121" s="27">
        <f t="shared" si="31"/>
        <v>0</v>
      </c>
      <c r="H121" s="27">
        <f t="shared" si="31"/>
        <v>0</v>
      </c>
      <c r="I121" s="27">
        <f t="shared" si="31"/>
        <v>0</v>
      </c>
      <c r="J121" s="27">
        <f t="shared" si="31"/>
        <v>0</v>
      </c>
      <c r="K121" s="27">
        <f t="shared" si="31"/>
        <v>0</v>
      </c>
      <c r="L121" s="27">
        <f t="shared" si="31"/>
        <v>0</v>
      </c>
      <c r="M121" s="27">
        <f t="shared" si="31"/>
        <v>0</v>
      </c>
      <c r="N121" s="27">
        <f t="shared" si="31"/>
        <v>0</v>
      </c>
      <c r="O121" s="27">
        <f t="shared" si="31"/>
        <v>0</v>
      </c>
      <c r="P121" s="27">
        <f t="shared" si="31"/>
        <v>0</v>
      </c>
    </row>
    <row r="122" spans="2:16" ht="12">
      <c r="B122" s="4"/>
      <c r="C122" s="4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2">
      <c r="A123" t="s">
        <v>36</v>
      </c>
      <c r="D123" s="27">
        <f aca="true" t="shared" si="32" ref="D123:O123">D111+D117+D121</f>
        <v>0</v>
      </c>
      <c r="E123" s="27">
        <f t="shared" si="32"/>
        <v>0</v>
      </c>
      <c r="F123" s="27">
        <f t="shared" si="32"/>
        <v>0</v>
      </c>
      <c r="G123" s="27">
        <f t="shared" si="32"/>
        <v>0</v>
      </c>
      <c r="H123" s="27">
        <f t="shared" si="32"/>
        <v>0</v>
      </c>
      <c r="I123" s="27">
        <f t="shared" si="32"/>
        <v>0</v>
      </c>
      <c r="J123" s="27">
        <f t="shared" si="32"/>
        <v>0</v>
      </c>
      <c r="K123" s="27">
        <f t="shared" si="32"/>
        <v>0</v>
      </c>
      <c r="L123" s="27">
        <f t="shared" si="32"/>
        <v>0</v>
      </c>
      <c r="M123" s="27">
        <f t="shared" si="32"/>
        <v>0</v>
      </c>
      <c r="N123" s="27">
        <f t="shared" si="32"/>
        <v>0</v>
      </c>
      <c r="O123" s="27">
        <f t="shared" si="32"/>
        <v>0</v>
      </c>
      <c r="P123" s="24">
        <f>SUM(D123:O123)</f>
        <v>0</v>
      </c>
    </row>
    <row r="124" spans="1:16" ht="12">
      <c r="A124" t="s">
        <v>176</v>
      </c>
      <c r="D124" s="24">
        <f>IF((D126+D123)&gt;'Assumps Input'!D38,(IF(AND(C79&gt;-1,C79&lt;=(ABS(D123))),(-C79),'Assumps Input'!D38-(D126+D123))),('Assumps Input'!D38-(D126+D123)))</f>
        <v>0</v>
      </c>
      <c r="E124" s="24">
        <f>IF((E126+E123)&gt;'Assumps Input'!E38,(IF(AND(D79&gt;-1,D79&lt;=(ABS(E123))),(-D79),'Assumps Input'!E38-(E126+E123))),('Assumps Input'!E38-(E126+E123)))</f>
        <v>0</v>
      </c>
      <c r="F124" s="24">
        <f>IF((F126+F123)&gt;'Assumps Input'!F38,(IF(AND(E79&gt;-1,E79&lt;=(ABS(F123))),(-E79),'Assumps Input'!F38-(F126+F123))),('Assumps Input'!F38-(F126+F123)))</f>
        <v>0</v>
      </c>
      <c r="G124" s="24">
        <f>IF((G126+G123)&gt;'Assumps Input'!G38,(IF(AND(F79&gt;-1,F79&lt;=(ABS(G123))),(-F79),'Assumps Input'!G38-(G126+G123))),('Assumps Input'!G38-(G126+G123)))</f>
        <v>0</v>
      </c>
      <c r="H124" s="24">
        <f>IF((H126+H123)&gt;'Assumps Input'!H38,(IF(AND(G79&gt;-1,G79&lt;=(ABS(H123))),(-G79),'Assumps Input'!H38-(H126+H123))),('Assumps Input'!H38-(H126+H123)))</f>
        <v>0</v>
      </c>
      <c r="I124" s="24">
        <f>IF((I126+I123)&gt;'Assumps Input'!I38,(IF(AND(H79&gt;-1,H79&lt;=(ABS(I123))),(-H79),'Assumps Input'!I38-(I126+I123))),('Assumps Input'!I38-(I126+I123)))</f>
        <v>0</v>
      </c>
      <c r="J124" s="24">
        <f>IF((J126+J123)&gt;'Assumps Input'!J38,(IF(AND(I79&gt;-1,I79&lt;=(ABS(J123))),(-I79),'Assumps Input'!J38-(J126+J123))),('Assumps Input'!J38-(J126+J123)))</f>
        <v>0</v>
      </c>
      <c r="K124" s="24">
        <f>IF((K126+K123)&gt;'Assumps Input'!K38,(IF(AND(J79&gt;-1,J79&lt;=(ABS(K123))),(-J79),'Assumps Input'!K38-(K126+K123))),('Assumps Input'!K38-(K126+K123)))</f>
        <v>0</v>
      </c>
      <c r="L124" s="24">
        <f>IF((L126+L123)&gt;'Assumps Input'!L38,(IF(AND(K79&gt;-1,K79&lt;=(ABS(L123))),(-K79),'Assumps Input'!L38-(L126+L123))),('Assumps Input'!L38-(L126+L123)))</f>
        <v>0</v>
      </c>
      <c r="M124" s="24">
        <f>IF((M126+M123)&gt;'Assumps Input'!M38,(IF(AND(L79&gt;-1,L79&lt;=(ABS(M123))),(-L79),'Assumps Input'!M38-(M126+M123))),('Assumps Input'!M38-(M126+M123)))</f>
        <v>0</v>
      </c>
      <c r="N124" s="24">
        <f>IF((N126+N123)&gt;'Assumps Input'!N38,(IF(AND(M79&gt;-1,M79&lt;=(ABS(N123))),(-M79),'Assumps Input'!N38-(N126+N123))),('Assumps Input'!N38-(N126+N123)))</f>
        <v>0</v>
      </c>
      <c r="O124" s="24">
        <f>IF((O126+O123)&gt;'Assumps Input'!O38,(IF(AND(N79&gt;-1,N79&lt;=(ABS(O123))),(-N79),'Assumps Input'!O38-(O126+O123))),('Assumps Input'!O38-(O126+O123)))</f>
        <v>0</v>
      </c>
      <c r="P124" s="24">
        <f>SUM(D124:O124)</f>
        <v>0</v>
      </c>
    </row>
    <row r="125" spans="4:16" ht="12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</row>
    <row r="126" spans="1:16" ht="12">
      <c r="A126" t="s">
        <v>37</v>
      </c>
      <c r="D126" s="49">
        <f>C65</f>
        <v>0</v>
      </c>
      <c r="E126" s="27">
        <f>D127</f>
        <v>0</v>
      </c>
      <c r="F126" s="27">
        <f aca="true" t="shared" si="33" ref="F126:O126">E127</f>
        <v>0</v>
      </c>
      <c r="G126" s="27">
        <f t="shared" si="33"/>
        <v>0</v>
      </c>
      <c r="H126" s="27">
        <f t="shared" si="33"/>
        <v>0</v>
      </c>
      <c r="I126" s="27">
        <f t="shared" si="33"/>
        <v>0</v>
      </c>
      <c r="J126" s="27">
        <f t="shared" si="33"/>
        <v>0</v>
      </c>
      <c r="K126" s="27">
        <f t="shared" si="33"/>
        <v>0</v>
      </c>
      <c r="L126" s="27">
        <f t="shared" si="33"/>
        <v>0</v>
      </c>
      <c r="M126" s="27">
        <f t="shared" si="33"/>
        <v>0</v>
      </c>
      <c r="N126" s="27">
        <f t="shared" si="33"/>
        <v>0</v>
      </c>
      <c r="O126" s="27">
        <f t="shared" si="33"/>
        <v>0</v>
      </c>
      <c r="P126" s="49">
        <f>D126</f>
        <v>0</v>
      </c>
    </row>
    <row r="127" spans="1:16" ht="12">
      <c r="A127" t="s">
        <v>38</v>
      </c>
      <c r="D127" s="27">
        <f>SUM(D123:D126)</f>
        <v>0</v>
      </c>
      <c r="E127" s="27">
        <f aca="true" t="shared" si="34" ref="E127:P127">SUM(E123:E126)</f>
        <v>0</v>
      </c>
      <c r="F127" s="27">
        <f t="shared" si="34"/>
        <v>0</v>
      </c>
      <c r="G127" s="27">
        <f t="shared" si="34"/>
        <v>0</v>
      </c>
      <c r="H127" s="27">
        <f t="shared" si="34"/>
        <v>0</v>
      </c>
      <c r="I127" s="27">
        <f t="shared" si="34"/>
        <v>0</v>
      </c>
      <c r="J127" s="27">
        <f t="shared" si="34"/>
        <v>0</v>
      </c>
      <c r="K127" s="27">
        <f t="shared" si="34"/>
        <v>0</v>
      </c>
      <c r="L127" s="27">
        <f t="shared" si="34"/>
        <v>0</v>
      </c>
      <c r="M127" s="27">
        <f t="shared" si="34"/>
        <v>0</v>
      </c>
      <c r="N127" s="27">
        <f t="shared" si="34"/>
        <v>0</v>
      </c>
      <c r="O127" s="27">
        <f t="shared" si="34"/>
        <v>0</v>
      </c>
      <c r="P127" s="27">
        <f t="shared" si="34"/>
        <v>0</v>
      </c>
    </row>
  </sheetData>
  <sheetProtection sheet="1" objects="1" scenarios="1"/>
  <printOptions horizontalCentered="1"/>
  <pageMargins left="0.2" right="0.21" top="0.54" bottom="0.62" header="0.5" footer="0.5"/>
  <pageSetup horizontalDpi="600" verticalDpi="600" orientation="landscape" scale="66"/>
  <rowBreaks count="6" manualBreakCount="6">
    <brk id="62" max="15" man="1"/>
    <brk id="93" max="255" man="1"/>
    <brk id="172" max="31" man="1"/>
    <brk id="202" max="255" man="1"/>
    <brk id="234" max="32" man="1"/>
    <brk id="284" max="31" man="1"/>
  </rowBreaks>
  <colBreaks count="3" manualBreakCount="3">
    <brk id="16" max="303" man="1"/>
    <brk id="32" max="288" man="1"/>
    <brk id="53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V127"/>
  <sheetViews>
    <sheetView zoomScale="115" zoomScaleNormal="115" workbookViewId="0" topLeftCell="A1">
      <selection activeCell="A1" sqref="A1"/>
    </sheetView>
  </sheetViews>
  <sheetFormatPr defaultColWidth="8.8515625" defaultRowHeight="12.75"/>
  <cols>
    <col min="1" max="1" width="27.140625" style="0" customWidth="1"/>
    <col min="2" max="2" width="5.7109375" style="0" customWidth="1"/>
    <col min="3" max="3" width="13.8515625" style="0" customWidth="1"/>
    <col min="4" max="5" width="10.28125" style="0" customWidth="1"/>
    <col min="6" max="6" width="13.00390625" style="0" bestFit="1" customWidth="1"/>
    <col min="7" max="15" width="10.28125" style="0" customWidth="1"/>
  </cols>
  <sheetData>
    <row r="1" spans="1:15" ht="12">
      <c r="A1" s="4" t="s">
        <v>186</v>
      </c>
      <c r="C1" s="3">
        <f ca="1">NOW()</f>
        <v>40947.349790277774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2">
      <c r="A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2">
      <c r="A3" s="4" t="s">
        <v>1</v>
      </c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2:16" ht="12">
      <c r="B4" s="4"/>
      <c r="C4" s="4"/>
      <c r="D4" s="8" t="s">
        <v>53</v>
      </c>
      <c r="E4" s="8" t="s">
        <v>54</v>
      </c>
      <c r="F4" s="8" t="s">
        <v>55</v>
      </c>
      <c r="G4" s="8" t="s">
        <v>56</v>
      </c>
      <c r="H4" s="8" t="s">
        <v>57</v>
      </c>
      <c r="I4" s="8" t="s">
        <v>58</v>
      </c>
      <c r="J4" s="8" t="s">
        <v>59</v>
      </c>
      <c r="K4" s="8" t="s">
        <v>60</v>
      </c>
      <c r="L4" s="8" t="s">
        <v>61</v>
      </c>
      <c r="M4" s="8" t="s">
        <v>62</v>
      </c>
      <c r="N4" s="8" t="s">
        <v>63</v>
      </c>
      <c r="O4" s="8" t="s">
        <v>64</v>
      </c>
      <c r="P4" s="8" t="s">
        <v>47</v>
      </c>
    </row>
    <row r="5" ht="12">
      <c r="A5" t="s">
        <v>15</v>
      </c>
    </row>
    <row r="6" spans="1:16" ht="12">
      <c r="A6" t="s">
        <v>167</v>
      </c>
      <c r="D6" s="24">
        <f>'Assumps Input'!D56*'Assumps Input'!D57*'Assumps Input'!D59</f>
        <v>0</v>
      </c>
      <c r="E6" s="24">
        <f>'Assumps Input'!E56*'Assumps Input'!E57*'Assumps Input'!E59</f>
        <v>0</v>
      </c>
      <c r="F6" s="24">
        <f>'Assumps Input'!F56*'Assumps Input'!F57*'Assumps Input'!F59</f>
        <v>0</v>
      </c>
      <c r="G6" s="24">
        <f>'Assumps Input'!G56*'Assumps Input'!G57*'Assumps Input'!G59</f>
        <v>0</v>
      </c>
      <c r="H6" s="24">
        <f>'Assumps Input'!H56*'Assumps Input'!H57*'Assumps Input'!H59</f>
        <v>0</v>
      </c>
      <c r="I6" s="24">
        <f>'Assumps Input'!I56*'Assumps Input'!I57*'Assumps Input'!I59</f>
        <v>0</v>
      </c>
      <c r="J6" s="24">
        <f>'Assumps Input'!J56*'Assumps Input'!J57*'Assumps Input'!J59</f>
        <v>0</v>
      </c>
      <c r="K6" s="24">
        <f>'Assumps Input'!K56*'Assumps Input'!K57*'Assumps Input'!K59</f>
        <v>0</v>
      </c>
      <c r="L6" s="24">
        <f>'Assumps Input'!L56*'Assumps Input'!L57*'Assumps Input'!L59</f>
        <v>0</v>
      </c>
      <c r="M6" s="24">
        <f>'Assumps Input'!M56*'Assumps Input'!M57*'Assumps Input'!M59</f>
        <v>0</v>
      </c>
      <c r="N6" s="24">
        <f>'Assumps Input'!N56*'Assumps Input'!N57*'Assumps Input'!N59</f>
        <v>0</v>
      </c>
      <c r="O6" s="24">
        <f>'Assumps Input'!O56*'Assumps Input'!O57*'Assumps Input'!O59</f>
        <v>0</v>
      </c>
      <c r="P6" s="27">
        <f aca="true" t="shared" si="0" ref="P6:P11">SUM(D6:O6)</f>
        <v>0</v>
      </c>
    </row>
    <row r="7" spans="1:16" ht="12">
      <c r="A7" t="s">
        <v>168</v>
      </c>
      <c r="D7" s="24">
        <f>'Assumps Input'!D56*'Assumps Input'!D57*'Assumps Input'!D60</f>
        <v>0</v>
      </c>
      <c r="E7" s="24">
        <f>'Assumps Input'!E56*'Assumps Input'!E57*'Assumps Input'!E60</f>
        <v>0</v>
      </c>
      <c r="F7" s="24">
        <f>'Assumps Input'!F56*'Assumps Input'!F57*'Assumps Input'!F60</f>
        <v>0</v>
      </c>
      <c r="G7" s="24">
        <f>'Assumps Input'!G56*'Assumps Input'!G57*'Assumps Input'!G60</f>
        <v>0</v>
      </c>
      <c r="H7" s="24">
        <f>'Assumps Input'!H56*'Assumps Input'!H57*'Assumps Input'!H60</f>
        <v>0</v>
      </c>
      <c r="I7" s="24">
        <f>'Assumps Input'!I56*'Assumps Input'!I57*'Assumps Input'!I60</f>
        <v>0</v>
      </c>
      <c r="J7" s="24">
        <f>'Assumps Input'!J56*'Assumps Input'!J57*'Assumps Input'!J60</f>
        <v>0</v>
      </c>
      <c r="K7" s="24">
        <f>'Assumps Input'!K56*'Assumps Input'!K57*'Assumps Input'!K60</f>
        <v>0</v>
      </c>
      <c r="L7" s="24">
        <f>'Assumps Input'!L56*'Assumps Input'!L57*'Assumps Input'!L60</f>
        <v>0</v>
      </c>
      <c r="M7" s="24">
        <f>'Assumps Input'!M56*'Assumps Input'!M57*'Assumps Input'!M60</f>
        <v>0</v>
      </c>
      <c r="N7" s="24">
        <f>'Assumps Input'!N56*'Assumps Input'!N57*'Assumps Input'!N60</f>
        <v>0</v>
      </c>
      <c r="O7" s="24">
        <f>'Assumps Input'!O56*'Assumps Input'!O57*'Assumps Input'!O60</f>
        <v>0</v>
      </c>
      <c r="P7" s="27"/>
    </row>
    <row r="8" spans="1:16" ht="12">
      <c r="A8" t="s">
        <v>115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27">
        <f t="shared" si="0"/>
        <v>0</v>
      </c>
    </row>
    <row r="9" spans="1:16" ht="12">
      <c r="A9" t="s">
        <v>116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27">
        <f t="shared" si="0"/>
        <v>0</v>
      </c>
    </row>
    <row r="10" spans="1:16" ht="12">
      <c r="A10" s="43" t="s">
        <v>124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27">
        <f t="shared" si="0"/>
        <v>0</v>
      </c>
    </row>
    <row r="11" spans="1:16" ht="12">
      <c r="A11" t="s">
        <v>117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27">
        <f t="shared" si="0"/>
        <v>0</v>
      </c>
    </row>
    <row r="12" spans="1:16" ht="12">
      <c r="A12" s="4" t="s">
        <v>137</v>
      </c>
      <c r="D12" s="50">
        <f>SUM(D6:D11)</f>
        <v>0</v>
      </c>
      <c r="E12" s="50">
        <f aca="true" t="shared" si="1" ref="E12:O12">SUM(E6:E11)</f>
        <v>0</v>
      </c>
      <c r="F12" s="50">
        <f t="shared" si="1"/>
        <v>0</v>
      </c>
      <c r="G12" s="50">
        <f t="shared" si="1"/>
        <v>0</v>
      </c>
      <c r="H12" s="50">
        <f t="shared" si="1"/>
        <v>0</v>
      </c>
      <c r="I12" s="50">
        <f t="shared" si="1"/>
        <v>0</v>
      </c>
      <c r="J12" s="50">
        <f t="shared" si="1"/>
        <v>0</v>
      </c>
      <c r="K12" s="50">
        <f t="shared" si="1"/>
        <v>0</v>
      </c>
      <c r="L12" s="50">
        <f t="shared" si="1"/>
        <v>0</v>
      </c>
      <c r="M12" s="50">
        <f t="shared" si="1"/>
        <v>0</v>
      </c>
      <c r="N12" s="50">
        <f t="shared" si="1"/>
        <v>0</v>
      </c>
      <c r="O12" s="50">
        <f t="shared" si="1"/>
        <v>0</v>
      </c>
      <c r="P12" s="24">
        <f>SUM(P6:P11)</f>
        <v>0</v>
      </c>
    </row>
    <row r="13" spans="4:16" ht="12">
      <c r="D13" s="41" t="s">
        <v>16</v>
      </c>
      <c r="E13" s="41" t="s">
        <v>16</v>
      </c>
      <c r="F13" s="41" t="s">
        <v>16</v>
      </c>
      <c r="G13" s="41" t="s">
        <v>16</v>
      </c>
      <c r="H13" s="41" t="s">
        <v>16</v>
      </c>
      <c r="I13" s="41" t="s">
        <v>16</v>
      </c>
      <c r="J13" s="41" t="s">
        <v>16</v>
      </c>
      <c r="K13" s="41" t="s">
        <v>16</v>
      </c>
      <c r="L13" s="41" t="s">
        <v>16</v>
      </c>
      <c r="M13" s="41" t="s">
        <v>16</v>
      </c>
      <c r="N13" s="41" t="s">
        <v>16</v>
      </c>
      <c r="O13" s="41" t="s">
        <v>16</v>
      </c>
      <c r="P13" s="40"/>
    </row>
    <row r="14" spans="1:22" ht="12">
      <c r="A14" s="4" t="s">
        <v>138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0"/>
      <c r="Q14" s="14"/>
      <c r="R14" s="14"/>
      <c r="S14" s="14"/>
      <c r="T14" s="14"/>
      <c r="U14" s="14"/>
      <c r="V14" s="14"/>
    </row>
    <row r="15" spans="1:22" ht="12">
      <c r="A15" s="43" t="s">
        <v>140</v>
      </c>
      <c r="D15" s="27">
        <f>(D6+D7)*'Assumps Input'!D70</f>
        <v>0</v>
      </c>
      <c r="E15" s="27">
        <f>(E6+E7)*'Assumps Input'!E70</f>
        <v>0</v>
      </c>
      <c r="F15" s="27">
        <f>(F6+F7)*'Assumps Input'!F70</f>
        <v>0</v>
      </c>
      <c r="G15" s="27">
        <f>(G6+G7)*'Assumps Input'!G70</f>
        <v>0</v>
      </c>
      <c r="H15" s="27">
        <f>(H6+H7)*'Assumps Input'!H70</f>
        <v>0</v>
      </c>
      <c r="I15" s="27">
        <f>(I6+I7)*'Assumps Input'!I70</f>
        <v>0</v>
      </c>
      <c r="J15" s="27">
        <f>(J6+J7)*'Assumps Input'!J70</f>
        <v>0</v>
      </c>
      <c r="K15" s="27">
        <f>(K6+K7)*'Assumps Input'!K70</f>
        <v>0</v>
      </c>
      <c r="L15" s="27">
        <f>(L6+L7)*'Assumps Input'!L70</f>
        <v>0</v>
      </c>
      <c r="M15" s="27">
        <f>(M6+M7)*'Assumps Input'!M70</f>
        <v>0</v>
      </c>
      <c r="N15" s="27">
        <f>(N6+N7)*'Assumps Input'!N70</f>
        <v>0</v>
      </c>
      <c r="O15" s="27">
        <f>(O6+O7)*'Assumps Input'!O70</f>
        <v>0</v>
      </c>
      <c r="P15" s="27">
        <f aca="true" t="shared" si="2" ref="P15:P32">SUM(D15:O15)</f>
        <v>0</v>
      </c>
      <c r="Q15" s="14"/>
      <c r="R15" s="14"/>
      <c r="S15" s="14"/>
      <c r="T15" s="14"/>
      <c r="U15" s="14"/>
      <c r="V15" s="14"/>
    </row>
    <row r="16" spans="1:16" ht="12">
      <c r="A16" s="43" t="s">
        <v>17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7">
        <f t="shared" si="2"/>
        <v>0</v>
      </c>
    </row>
    <row r="17" spans="1:16" ht="12">
      <c r="A17" s="43" t="s">
        <v>191</v>
      </c>
      <c r="D17" s="50">
        <f>D16*'Assumps Input'!$E$77</f>
        <v>0</v>
      </c>
      <c r="E17" s="50">
        <f>E16*'Assumps Input'!$E$77</f>
        <v>0</v>
      </c>
      <c r="F17" s="50">
        <f>F16*'Assumps Input'!$E$77</f>
        <v>0</v>
      </c>
      <c r="G17" s="50">
        <f>G16*'Assumps Input'!$E$77</f>
        <v>0</v>
      </c>
      <c r="H17" s="50">
        <f>H16*'Assumps Input'!$E$77</f>
        <v>0</v>
      </c>
      <c r="I17" s="50">
        <f>I16*'Assumps Input'!$E$77</f>
        <v>0</v>
      </c>
      <c r="J17" s="50">
        <f>J16*'Assumps Input'!$E$77</f>
        <v>0</v>
      </c>
      <c r="K17" s="50">
        <f>K16*'Assumps Input'!$E$77</f>
        <v>0</v>
      </c>
      <c r="L17" s="50">
        <f>L16*'Assumps Input'!$E$77</f>
        <v>0</v>
      </c>
      <c r="M17" s="50">
        <f>M16*'Assumps Input'!$E$77</f>
        <v>0</v>
      </c>
      <c r="N17" s="50">
        <f>N16*'Assumps Input'!$E$77</f>
        <v>0</v>
      </c>
      <c r="O17" s="50">
        <f>O16*'Assumps Input'!$E$77</f>
        <v>0</v>
      </c>
      <c r="P17" s="27">
        <f t="shared" si="2"/>
        <v>0</v>
      </c>
    </row>
    <row r="18" spans="1:16" ht="12">
      <c r="A18" s="43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27">
        <f t="shared" si="2"/>
        <v>0</v>
      </c>
    </row>
    <row r="19" spans="1:16" ht="12">
      <c r="A19" s="43" t="s">
        <v>141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27">
        <f t="shared" si="2"/>
        <v>0</v>
      </c>
    </row>
    <row r="20" spans="1:16" ht="12">
      <c r="A20" s="43" t="s">
        <v>121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27">
        <f t="shared" si="2"/>
        <v>0</v>
      </c>
    </row>
    <row r="21" spans="1:16" ht="12">
      <c r="A21" s="43" t="s">
        <v>142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27">
        <f t="shared" si="2"/>
        <v>0</v>
      </c>
    </row>
    <row r="22" spans="1:16" ht="12">
      <c r="A22" s="43" t="s">
        <v>143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27">
        <f t="shared" si="2"/>
        <v>0</v>
      </c>
    </row>
    <row r="23" spans="1:16" ht="12">
      <c r="A23" s="44" t="s">
        <v>129</v>
      </c>
      <c r="B23" s="6"/>
      <c r="C23" s="6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27">
        <f t="shared" si="2"/>
        <v>0</v>
      </c>
    </row>
    <row r="24" spans="1:16" ht="12">
      <c r="A24" s="43" t="s">
        <v>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27">
        <f t="shared" si="2"/>
        <v>0</v>
      </c>
    </row>
    <row r="25" spans="1:16" ht="12">
      <c r="A25" s="43" t="s">
        <v>144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27">
        <f t="shared" si="2"/>
        <v>0</v>
      </c>
    </row>
    <row r="26" spans="1:16" ht="12">
      <c r="A26" s="43" t="s">
        <v>123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7">
        <f t="shared" si="2"/>
        <v>0</v>
      </c>
    </row>
    <row r="27" spans="1:16" ht="12">
      <c r="A27" s="43" t="s">
        <v>145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27">
        <f t="shared" si="2"/>
        <v>0</v>
      </c>
    </row>
    <row r="28" spans="1:16" ht="12">
      <c r="A28" s="43" t="s">
        <v>124</v>
      </c>
      <c r="D28" s="55">
        <f>D10</f>
        <v>0</v>
      </c>
      <c r="E28" s="55">
        <f aca="true" t="shared" si="3" ref="E28:O28">E10</f>
        <v>0</v>
      </c>
      <c r="F28" s="55">
        <f t="shared" si="3"/>
        <v>0</v>
      </c>
      <c r="G28" s="55">
        <f t="shared" si="3"/>
        <v>0</v>
      </c>
      <c r="H28" s="55">
        <f t="shared" si="3"/>
        <v>0</v>
      </c>
      <c r="I28" s="55">
        <f t="shared" si="3"/>
        <v>0</v>
      </c>
      <c r="J28" s="55">
        <f t="shared" si="3"/>
        <v>0</v>
      </c>
      <c r="K28" s="55">
        <f t="shared" si="3"/>
        <v>0</v>
      </c>
      <c r="L28" s="55">
        <f t="shared" si="3"/>
        <v>0</v>
      </c>
      <c r="M28" s="55">
        <f t="shared" si="3"/>
        <v>0</v>
      </c>
      <c r="N28" s="55">
        <f t="shared" si="3"/>
        <v>0</v>
      </c>
      <c r="O28" s="55">
        <f t="shared" si="3"/>
        <v>0</v>
      </c>
      <c r="P28" s="27">
        <f t="shared" si="2"/>
        <v>0</v>
      </c>
    </row>
    <row r="29" spans="1:16" ht="12">
      <c r="A29" s="43" t="s">
        <v>146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27">
        <f t="shared" si="2"/>
        <v>0</v>
      </c>
    </row>
    <row r="30" spans="1:16" ht="12">
      <c r="A30" s="43" t="s">
        <v>169</v>
      </c>
      <c r="D30" s="50">
        <f>D7*'Assumps Input'!D67</f>
        <v>0</v>
      </c>
      <c r="E30" s="50">
        <f>E7*'Assumps Input'!E67</f>
        <v>0</v>
      </c>
      <c r="F30" s="50">
        <f>F7*'Assumps Input'!F67</f>
        <v>0</v>
      </c>
      <c r="G30" s="50">
        <f>G7*'Assumps Input'!G67</f>
        <v>0</v>
      </c>
      <c r="H30" s="50">
        <f>H7*'Assumps Input'!H67</f>
        <v>0</v>
      </c>
      <c r="I30" s="50">
        <f>I7*'Assumps Input'!I67</f>
        <v>0</v>
      </c>
      <c r="J30" s="50">
        <f>J7*'Assumps Input'!J67</f>
        <v>0</v>
      </c>
      <c r="K30" s="50">
        <f>K7*'Assumps Input'!K67</f>
        <v>0</v>
      </c>
      <c r="L30" s="50">
        <f>L7*'Assumps Input'!L67</f>
        <v>0</v>
      </c>
      <c r="M30" s="50">
        <f>M7*'Assumps Input'!M67</f>
        <v>0</v>
      </c>
      <c r="N30" s="50">
        <f>N7*'Assumps Input'!N67</f>
        <v>0</v>
      </c>
      <c r="O30" s="50">
        <f>O7*'Assumps Input'!O67</f>
        <v>0</v>
      </c>
      <c r="P30" s="27">
        <f t="shared" si="2"/>
        <v>0</v>
      </c>
    </row>
    <row r="31" spans="1:16" ht="12">
      <c r="A31" s="43" t="s">
        <v>190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27">
        <f t="shared" si="2"/>
        <v>0</v>
      </c>
    </row>
    <row r="32" spans="1:16" ht="12">
      <c r="A32" s="43" t="s">
        <v>190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27">
        <f t="shared" si="2"/>
        <v>0</v>
      </c>
    </row>
    <row r="33" spans="1:16" ht="12">
      <c r="A33" s="4" t="s">
        <v>139</v>
      </c>
      <c r="D33" s="50">
        <f>SUM(D15:D32)</f>
        <v>0</v>
      </c>
      <c r="E33" s="50">
        <f aca="true" t="shared" si="4" ref="E33:O33">SUM(E15:E32)</f>
        <v>0</v>
      </c>
      <c r="F33" s="50">
        <f t="shared" si="4"/>
        <v>0</v>
      </c>
      <c r="G33" s="50">
        <f t="shared" si="4"/>
        <v>0</v>
      </c>
      <c r="H33" s="50">
        <f t="shared" si="4"/>
        <v>0</v>
      </c>
      <c r="I33" s="50">
        <f t="shared" si="4"/>
        <v>0</v>
      </c>
      <c r="J33" s="50">
        <f t="shared" si="4"/>
        <v>0</v>
      </c>
      <c r="K33" s="50">
        <f t="shared" si="4"/>
        <v>0</v>
      </c>
      <c r="L33" s="50">
        <f t="shared" si="4"/>
        <v>0</v>
      </c>
      <c r="M33" s="50">
        <f t="shared" si="4"/>
        <v>0</v>
      </c>
      <c r="N33" s="50">
        <f t="shared" si="4"/>
        <v>0</v>
      </c>
      <c r="O33" s="50">
        <f t="shared" si="4"/>
        <v>0</v>
      </c>
      <c r="P33" s="27">
        <f>SUM(P15:P32)</f>
        <v>0</v>
      </c>
    </row>
    <row r="34" spans="1:17" ht="12">
      <c r="A34" s="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51"/>
      <c r="Q34" s="52"/>
    </row>
    <row r="35" spans="1:17" ht="12">
      <c r="A35" s="4" t="s">
        <v>147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1"/>
      <c r="Q35" s="52"/>
    </row>
    <row r="36" spans="1:16" ht="12">
      <c r="A36" s="43" t="s">
        <v>17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7">
        <f aca="true" t="shared" si="5" ref="P36:P55">SUM(D36:O36)</f>
        <v>0</v>
      </c>
    </row>
    <row r="37" spans="1:16" ht="12">
      <c r="A37" s="43" t="s">
        <v>191</v>
      </c>
      <c r="D37" s="50">
        <f>D36*'Assumps Input'!$E$77</f>
        <v>0</v>
      </c>
      <c r="E37" s="50">
        <f>E36*'Assumps Input'!$E$77</f>
        <v>0</v>
      </c>
      <c r="F37" s="50">
        <f>F36*'Assumps Input'!$E$77</f>
        <v>0</v>
      </c>
      <c r="G37" s="50">
        <f>G36*'Assumps Input'!$E$77</f>
        <v>0</v>
      </c>
      <c r="H37" s="50">
        <f>H36*'Assumps Input'!$E$77</f>
        <v>0</v>
      </c>
      <c r="I37" s="50">
        <f>I36*'Assumps Input'!$E$77</f>
        <v>0</v>
      </c>
      <c r="J37" s="50">
        <f>J36*'Assumps Input'!$E$77</f>
        <v>0</v>
      </c>
      <c r="K37" s="50">
        <f>K36*'Assumps Input'!$E$77</f>
        <v>0</v>
      </c>
      <c r="L37" s="50">
        <f>L36*'Assumps Input'!$E$77</f>
        <v>0</v>
      </c>
      <c r="M37" s="50">
        <f>M36*'Assumps Input'!$E$77</f>
        <v>0</v>
      </c>
      <c r="N37" s="50">
        <f>N36*'Assumps Input'!$E$77</f>
        <v>0</v>
      </c>
      <c r="O37" s="50">
        <f>O36*'Assumps Input'!$E$77</f>
        <v>0</v>
      </c>
      <c r="P37" s="27">
        <f t="shared" si="5"/>
        <v>0</v>
      </c>
    </row>
    <row r="38" spans="1:16" ht="12">
      <c r="A38" s="43" t="s">
        <v>18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7">
        <f t="shared" si="5"/>
        <v>0</v>
      </c>
    </row>
    <row r="39" spans="1:16" ht="12">
      <c r="A39" s="43" t="s">
        <v>119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f t="shared" si="5"/>
        <v>0</v>
      </c>
    </row>
    <row r="40" spans="1:16" ht="12">
      <c r="A40" s="44" t="s">
        <v>122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7">
        <f t="shared" si="5"/>
        <v>0</v>
      </c>
    </row>
    <row r="41" spans="1:16" ht="12">
      <c r="A41" s="44" t="s">
        <v>132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7">
        <f t="shared" si="5"/>
        <v>0</v>
      </c>
    </row>
    <row r="42" spans="1:16" ht="12">
      <c r="A42" s="43" t="s">
        <v>120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f t="shared" si="5"/>
        <v>0</v>
      </c>
    </row>
    <row r="43" spans="1:16" ht="12">
      <c r="A43" s="43" t="s">
        <v>133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7">
        <f t="shared" si="5"/>
        <v>0</v>
      </c>
    </row>
    <row r="44" spans="1:16" ht="12">
      <c r="A44" s="43" t="s">
        <v>148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7">
        <f t="shared" si="5"/>
        <v>0</v>
      </c>
    </row>
    <row r="45" spans="1:16" ht="12">
      <c r="A45" s="44" t="s">
        <v>125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7">
        <f t="shared" si="5"/>
        <v>0</v>
      </c>
    </row>
    <row r="46" spans="1:16" ht="12">
      <c r="A46" s="44" t="s">
        <v>126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7">
        <f t="shared" si="5"/>
        <v>0</v>
      </c>
    </row>
    <row r="47" spans="1:16" ht="12">
      <c r="A47" s="44" t="s">
        <v>127</v>
      </c>
      <c r="B47" s="6"/>
      <c r="C47" s="6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7">
        <f t="shared" si="5"/>
        <v>0</v>
      </c>
    </row>
    <row r="48" spans="1:16" ht="12">
      <c r="A48" s="44" t="s">
        <v>128</v>
      </c>
      <c r="B48" s="6"/>
      <c r="C48" s="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7">
        <f t="shared" si="5"/>
        <v>0</v>
      </c>
    </row>
    <row r="49" spans="1:16" ht="12">
      <c r="A49" s="43" t="s">
        <v>129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7">
        <f t="shared" si="5"/>
        <v>0</v>
      </c>
    </row>
    <row r="50" spans="1:16" ht="12">
      <c r="A50" s="44" t="s">
        <v>130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7">
        <f t="shared" si="5"/>
        <v>0</v>
      </c>
    </row>
    <row r="51" spans="1:16" ht="12">
      <c r="A51" s="44" t="s">
        <v>19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7">
        <f t="shared" si="5"/>
        <v>0</v>
      </c>
    </row>
    <row r="52" spans="1:16" ht="12">
      <c r="A52" s="43" t="s">
        <v>144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7">
        <f t="shared" si="5"/>
        <v>0</v>
      </c>
    </row>
    <row r="53" spans="1:16" ht="12">
      <c r="A53" s="44" t="s">
        <v>134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7">
        <f t="shared" si="5"/>
        <v>0</v>
      </c>
    </row>
    <row r="54" spans="1:16" ht="12">
      <c r="A54" s="44" t="s">
        <v>172</v>
      </c>
      <c r="D54" s="50">
        <f>IF('Assumps Input'!D89=0,0+'Year 1'!O54,'Assumps Input'!D89/'Assumps Input'!D91+'Year 1'!O54)</f>
        <v>0</v>
      </c>
      <c r="E54" s="50">
        <f>IF('Assumps Input'!E89=0,D54+0,'Assumps Input'!E89/'Assumps Input'!E91+D54)</f>
        <v>0</v>
      </c>
      <c r="F54" s="50">
        <f>IF('Assumps Input'!F89=0,E54+0,'Assumps Input'!F89/'Assumps Input'!F91+E54)</f>
        <v>0</v>
      </c>
      <c r="G54" s="50">
        <f>IF('Assumps Input'!G89=0,F54+0,'Assumps Input'!G89/'Assumps Input'!G91+F54)</f>
        <v>0</v>
      </c>
      <c r="H54" s="50">
        <f>IF('Assumps Input'!H89=0,G54+0,'Assumps Input'!H89/'Assumps Input'!H91+G54)</f>
        <v>0</v>
      </c>
      <c r="I54" s="50">
        <f>IF('Assumps Input'!I89=0,H54+0,'Assumps Input'!I89/'Assumps Input'!I91+H54)</f>
        <v>0</v>
      </c>
      <c r="J54" s="50">
        <f>IF('Assumps Input'!J89=0,I54+0,'Assumps Input'!J89/'Assumps Input'!J91+I54)</f>
        <v>0</v>
      </c>
      <c r="K54" s="50">
        <f>IF('Assumps Input'!K89=0,J54+0,'Assumps Input'!K89/'Assumps Input'!K91+J54)</f>
        <v>0</v>
      </c>
      <c r="L54" s="50">
        <f>IF('Assumps Input'!L89=0,K54+0,'Assumps Input'!L89/'Assumps Input'!L91+K54)</f>
        <v>0</v>
      </c>
      <c r="M54" s="50">
        <f>IF('Assumps Input'!M89=0,L54+0,'Assumps Input'!M89/'Assumps Input'!M91+L54)</f>
        <v>0</v>
      </c>
      <c r="N54" s="50">
        <f>IF('Assumps Input'!N89=0,M54+0,'Assumps Input'!N89/'Assumps Input'!N91+M54)</f>
        <v>0</v>
      </c>
      <c r="O54" s="50">
        <f>IF('Assumps Input'!O89=0,N54+0,'Assumps Input'!O89/'Assumps Input'!O91+N54)</f>
        <v>0</v>
      </c>
      <c r="P54" s="27">
        <f t="shared" si="5"/>
        <v>0</v>
      </c>
    </row>
    <row r="55" spans="1:16" ht="12">
      <c r="A55" s="44" t="s">
        <v>173</v>
      </c>
      <c r="D55" s="50">
        <f>IF('Assumps Input'!D90=0,0+'Year 1'!O55,'Assumps Input'!D90/'Assumps Input'!D92+'Year 1'!O55)</f>
        <v>0</v>
      </c>
      <c r="E55" s="50">
        <f>IF('Assumps Input'!E90=0,D55+0,'Assumps Input'!E90/'Assumps Input'!E92+D55)</f>
        <v>0</v>
      </c>
      <c r="F55" s="50">
        <f>IF('Assumps Input'!F90=0,E55+0,'Assumps Input'!F90/'Assumps Input'!F92+E55)</f>
        <v>0</v>
      </c>
      <c r="G55" s="50">
        <f>IF('Assumps Input'!G90=0,F55+0,'Assumps Input'!G90/'Assumps Input'!G92+F55)</f>
        <v>0</v>
      </c>
      <c r="H55" s="50">
        <f>IF('Assumps Input'!H90=0,G55+0,'Assumps Input'!H90/'Assumps Input'!H92+G55)</f>
        <v>0</v>
      </c>
      <c r="I55" s="50">
        <f>IF('Assumps Input'!I90=0,H55+0,'Assumps Input'!I90/'Assumps Input'!I92+H55)</f>
        <v>0</v>
      </c>
      <c r="J55" s="50">
        <f>IF('Assumps Input'!J90=0,I55+0,'Assumps Input'!J90/'Assumps Input'!J92+I55)</f>
        <v>0</v>
      </c>
      <c r="K55" s="50">
        <f>IF('Assumps Input'!K90=0,J55+0,'Assumps Input'!K90/'Assumps Input'!K92+J55)</f>
        <v>0</v>
      </c>
      <c r="L55" s="50">
        <f>IF('Assumps Input'!L90=0,K55+0,'Assumps Input'!L90/'Assumps Input'!L92+K55)</f>
        <v>0</v>
      </c>
      <c r="M55" s="50">
        <f>IF('Assumps Input'!M90=0,L55+0,'Assumps Input'!M90/'Assumps Input'!M92+L55)</f>
        <v>0</v>
      </c>
      <c r="N55" s="50">
        <f>IF('Assumps Input'!N90=0,M55+0,'Assumps Input'!N90/'Assumps Input'!N92+M55)</f>
        <v>0</v>
      </c>
      <c r="O55" s="50">
        <f>IF('Assumps Input'!O90=0,N55+0,'Assumps Input'!O90/'Assumps Input'!O92+N55)</f>
        <v>0</v>
      </c>
      <c r="P55" s="27">
        <f t="shared" si="5"/>
        <v>0</v>
      </c>
    </row>
    <row r="56" spans="1:16" ht="12">
      <c r="A56" s="4" t="s">
        <v>149</v>
      </c>
      <c r="B56" s="23"/>
      <c r="C56" s="23"/>
      <c r="D56" s="50">
        <f>SUM(D36:D55)</f>
        <v>0</v>
      </c>
      <c r="E56" s="50">
        <f aca="true" t="shared" si="6" ref="E56:O56">SUM(E36:E55)</f>
        <v>0</v>
      </c>
      <c r="F56" s="50">
        <f t="shared" si="6"/>
        <v>0</v>
      </c>
      <c r="G56" s="50">
        <f t="shared" si="6"/>
        <v>0</v>
      </c>
      <c r="H56" s="50">
        <f t="shared" si="6"/>
        <v>0</v>
      </c>
      <c r="I56" s="50">
        <f t="shared" si="6"/>
        <v>0</v>
      </c>
      <c r="J56" s="50">
        <f t="shared" si="6"/>
        <v>0</v>
      </c>
      <c r="K56" s="50">
        <f t="shared" si="6"/>
        <v>0</v>
      </c>
      <c r="L56" s="50">
        <f t="shared" si="6"/>
        <v>0</v>
      </c>
      <c r="M56" s="50">
        <f t="shared" si="6"/>
        <v>0</v>
      </c>
      <c r="N56" s="50">
        <f t="shared" si="6"/>
        <v>0</v>
      </c>
      <c r="O56" s="50">
        <f t="shared" si="6"/>
        <v>0</v>
      </c>
      <c r="P56" s="27">
        <f>SUM(P36:P55)</f>
        <v>0</v>
      </c>
    </row>
    <row r="57" spans="1:16" ht="12">
      <c r="A57" s="4"/>
      <c r="B57" s="23"/>
      <c r="C57" s="2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0"/>
    </row>
    <row r="58" spans="1:16" ht="12">
      <c r="A58" s="23" t="s">
        <v>131</v>
      </c>
      <c r="D58" s="24">
        <f aca="true" t="shared" si="7" ref="D58:P58">D33+D56</f>
        <v>0</v>
      </c>
      <c r="E58" s="24">
        <f t="shared" si="7"/>
        <v>0</v>
      </c>
      <c r="F58" s="24">
        <f t="shared" si="7"/>
        <v>0</v>
      </c>
      <c r="G58" s="24">
        <f t="shared" si="7"/>
        <v>0</v>
      </c>
      <c r="H58" s="24">
        <f t="shared" si="7"/>
        <v>0</v>
      </c>
      <c r="I58" s="24">
        <f t="shared" si="7"/>
        <v>0</v>
      </c>
      <c r="J58" s="24">
        <f t="shared" si="7"/>
        <v>0</v>
      </c>
      <c r="K58" s="24">
        <f t="shared" si="7"/>
        <v>0</v>
      </c>
      <c r="L58" s="24">
        <f t="shared" si="7"/>
        <v>0</v>
      </c>
      <c r="M58" s="24">
        <f t="shared" si="7"/>
        <v>0</v>
      </c>
      <c r="N58" s="24">
        <f t="shared" si="7"/>
        <v>0</v>
      </c>
      <c r="O58" s="24">
        <f t="shared" si="7"/>
        <v>0</v>
      </c>
      <c r="P58" s="24">
        <f t="shared" si="7"/>
        <v>0</v>
      </c>
    </row>
    <row r="59" spans="1:16" ht="12">
      <c r="A59" s="23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9"/>
    </row>
    <row r="60" spans="1:16" ht="12">
      <c r="A60" t="s">
        <v>179</v>
      </c>
      <c r="D60" s="27">
        <f>((C79*'Assumps Input'!D81)*1/12)+((C83*'Assumps Input'!D82)*1/12)+(('Assumps Input'!D99*'Assumps Input'!D82)*1/12)</f>
        <v>0</v>
      </c>
      <c r="E60" s="27">
        <f>((D79*'Assumps Input'!E81)*1/12)+((D83*'Assumps Input'!E82)*1/12)+(('Assumps Input'!E99*'Assumps Input'!E82)*1/12)</f>
        <v>0</v>
      </c>
      <c r="F60" s="27">
        <f>((E79*'Assumps Input'!F81)*1/12)+((E83*'Assumps Input'!F82)*1/12)+(('Assumps Input'!F99*'Assumps Input'!F82)*1/12)</f>
        <v>0</v>
      </c>
      <c r="G60" s="27">
        <f>((F79*'Assumps Input'!G81)*1/12)+((F83*'Assumps Input'!G82)*1/12)+(('Assumps Input'!G99*'Assumps Input'!G82)*1/12)</f>
        <v>0</v>
      </c>
      <c r="H60" s="27">
        <f>((G79*'Assumps Input'!H81)*1/12)+((G83*'Assumps Input'!H82)*1/12)+(('Assumps Input'!H99*'Assumps Input'!H82)*1/12)</f>
        <v>0</v>
      </c>
      <c r="I60" s="27">
        <f>((H79*'Assumps Input'!I81)*1/12)+((H83*'Assumps Input'!I82)*1/12)+(('Assumps Input'!I99*'Assumps Input'!I82)*1/12)</f>
        <v>0</v>
      </c>
      <c r="J60" s="27">
        <f>((I79*'Assumps Input'!J81)*1/12)+((I83*'Assumps Input'!J82)*1/12)+(('Assumps Input'!J99*'Assumps Input'!J82)*1/12)</f>
        <v>0</v>
      </c>
      <c r="K60" s="27">
        <f>((J79*'Assumps Input'!K81)*1/12)+((J83*'Assumps Input'!K82)*1/12)+(('Assumps Input'!K99*'Assumps Input'!K82)*1/12)</f>
        <v>0</v>
      </c>
      <c r="L60" s="27">
        <f>((K79*'Assumps Input'!L81)*1/12)+((K83*'Assumps Input'!L82)*1/12)+(('Assumps Input'!L99*'Assumps Input'!L82)*1/12)</f>
        <v>0</v>
      </c>
      <c r="M60" s="27">
        <f>((L79*'Assumps Input'!M81)*1/12)+((L83*'Assumps Input'!M82)*1/12)+(('Assumps Input'!M99*'Assumps Input'!M82)*1/12)</f>
        <v>0</v>
      </c>
      <c r="N60" s="27">
        <f>((M79*'Assumps Input'!N81)*1/12)+((M83*'Assumps Input'!N82)*1/12)+(('Assumps Input'!N99*'Assumps Input'!N82)*1/12)</f>
        <v>0</v>
      </c>
      <c r="O60" s="27">
        <f>((N79*'Assumps Input'!O81)*1/12)+((N83*'Assumps Input'!O82)*1/12)+(('Assumps Input'!O99*'Assumps Input'!O82)*1/12)</f>
        <v>0</v>
      </c>
      <c r="P60" s="27">
        <f>SUM(D60:O60)</f>
        <v>0</v>
      </c>
    </row>
    <row r="61" spans="1:16" ht="12">
      <c r="A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">
      <c r="A62" s="4" t="s">
        <v>150</v>
      </c>
      <c r="C62" t="s">
        <v>16</v>
      </c>
      <c r="D62" s="24">
        <f aca="true" t="shared" si="8" ref="D62:P62">D12-D58-D60</f>
        <v>0</v>
      </c>
      <c r="E62" s="24">
        <f t="shared" si="8"/>
        <v>0</v>
      </c>
      <c r="F62" s="24">
        <f t="shared" si="8"/>
        <v>0</v>
      </c>
      <c r="G62" s="24">
        <f t="shared" si="8"/>
        <v>0</v>
      </c>
      <c r="H62" s="24">
        <f t="shared" si="8"/>
        <v>0</v>
      </c>
      <c r="I62" s="24">
        <f t="shared" si="8"/>
        <v>0</v>
      </c>
      <c r="J62" s="24">
        <f t="shared" si="8"/>
        <v>0</v>
      </c>
      <c r="K62" s="24">
        <f t="shared" si="8"/>
        <v>0</v>
      </c>
      <c r="L62" s="24">
        <f t="shared" si="8"/>
        <v>0</v>
      </c>
      <c r="M62" s="24">
        <f t="shared" si="8"/>
        <v>0</v>
      </c>
      <c r="N62" s="24">
        <f t="shared" si="8"/>
        <v>0</v>
      </c>
      <c r="O62" s="24">
        <f t="shared" si="8"/>
        <v>0</v>
      </c>
      <c r="P62" s="24">
        <f t="shared" si="8"/>
        <v>0</v>
      </c>
    </row>
    <row r="63" spans="4:15" ht="12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</row>
    <row r="64" spans="1:15" ht="12">
      <c r="A64" s="4" t="s">
        <v>98</v>
      </c>
      <c r="C64" s="4" t="s">
        <v>52</v>
      </c>
      <c r="D64" s="8" t="s">
        <v>53</v>
      </c>
      <c r="E64" s="8" t="s">
        <v>54</v>
      </c>
      <c r="F64" s="8" t="s">
        <v>55</v>
      </c>
      <c r="G64" s="8" t="s">
        <v>56</v>
      </c>
      <c r="H64" s="8" t="s">
        <v>57</v>
      </c>
      <c r="I64" s="8" t="s">
        <v>58</v>
      </c>
      <c r="J64" s="8" t="s">
        <v>59</v>
      </c>
      <c r="K64" s="8" t="s">
        <v>60</v>
      </c>
      <c r="L64" s="8" t="s">
        <v>61</v>
      </c>
      <c r="M64" s="8" t="s">
        <v>62</v>
      </c>
      <c r="N64" s="8" t="s">
        <v>63</v>
      </c>
      <c r="O64" s="8" t="s">
        <v>64</v>
      </c>
    </row>
    <row r="65" spans="1:15" ht="12">
      <c r="A65" t="s">
        <v>20</v>
      </c>
      <c r="C65" s="48">
        <f>'Year 1'!O65</f>
        <v>0</v>
      </c>
      <c r="D65" s="24">
        <f>IF(D127&gt;'Assumps Input'!D86,D127,'Assumps Input'!D86)</f>
        <v>0</v>
      </c>
      <c r="E65" s="24">
        <f>IF(E127&gt;'Assumps Input'!E86,E127,'Assumps Input'!E86)</f>
        <v>0</v>
      </c>
      <c r="F65" s="24">
        <f>IF(F127&gt;'Assumps Input'!F86,F127,'Assumps Input'!F86)</f>
        <v>0</v>
      </c>
      <c r="G65" s="24">
        <f>IF(G127&gt;'Assumps Input'!G86,G127,'Assumps Input'!G86)</f>
        <v>0</v>
      </c>
      <c r="H65" s="24">
        <f>IF(H127&gt;'Assumps Input'!H86,H127,'Assumps Input'!H86)</f>
        <v>0</v>
      </c>
      <c r="I65" s="24">
        <f>IF(I127&gt;'Assumps Input'!I86,I127,'Assumps Input'!I86)</f>
        <v>0</v>
      </c>
      <c r="J65" s="24">
        <f>IF(J127&gt;'Assumps Input'!J86,J127,'Assumps Input'!J86)</f>
        <v>0</v>
      </c>
      <c r="K65" s="24">
        <f>IF(K127&gt;'Assumps Input'!K86,K127,'Assumps Input'!K86)</f>
        <v>0</v>
      </c>
      <c r="L65" s="24">
        <f>IF(L127&gt;'Assumps Input'!L86,L127,'Assumps Input'!L86)</f>
        <v>0</v>
      </c>
      <c r="M65" s="24">
        <f>IF(M127&gt;'Assumps Input'!M86,M127,'Assumps Input'!M86)</f>
        <v>0</v>
      </c>
      <c r="N65" s="24">
        <f>IF(N127&gt;'Assumps Input'!N86,N127,'Assumps Input'!N86)</f>
        <v>0</v>
      </c>
      <c r="O65" s="24">
        <f>IF(O127&gt;'Assumps Input'!O86,O127,'Assumps Input'!O86)</f>
        <v>0</v>
      </c>
    </row>
    <row r="66" spans="1:15" ht="12">
      <c r="A66" t="s">
        <v>151</v>
      </c>
      <c r="C66" s="48">
        <f>'Year 1'!O66</f>
        <v>0</v>
      </c>
      <c r="D66" s="27">
        <f aca="true" t="shared" si="9" ref="D66:O66">C66+D7-D30-D99</f>
        <v>0</v>
      </c>
      <c r="E66" s="27">
        <f t="shared" si="9"/>
        <v>0</v>
      </c>
      <c r="F66" s="27">
        <f t="shared" si="9"/>
        <v>0</v>
      </c>
      <c r="G66" s="27">
        <f t="shared" si="9"/>
        <v>0</v>
      </c>
      <c r="H66" s="27">
        <f t="shared" si="9"/>
        <v>0</v>
      </c>
      <c r="I66" s="27">
        <f t="shared" si="9"/>
        <v>0</v>
      </c>
      <c r="J66" s="27">
        <f t="shared" si="9"/>
        <v>0</v>
      </c>
      <c r="K66" s="27">
        <f t="shared" si="9"/>
        <v>0</v>
      </c>
      <c r="L66" s="27">
        <f t="shared" si="9"/>
        <v>0</v>
      </c>
      <c r="M66" s="27">
        <f t="shared" si="9"/>
        <v>0</v>
      </c>
      <c r="N66" s="27">
        <f t="shared" si="9"/>
        <v>0</v>
      </c>
      <c r="O66" s="27">
        <f t="shared" si="9"/>
        <v>0</v>
      </c>
    </row>
    <row r="67" spans="1:15" ht="12">
      <c r="A67" t="s">
        <v>21</v>
      </c>
      <c r="C67" s="48">
        <f aca="true" t="shared" si="10" ref="C67:O67">SUM(C65:C66)</f>
        <v>0</v>
      </c>
      <c r="D67" s="24">
        <f t="shared" si="10"/>
        <v>0</v>
      </c>
      <c r="E67" s="24">
        <f t="shared" si="10"/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0</v>
      </c>
      <c r="O67" s="24">
        <f t="shared" si="10"/>
        <v>0</v>
      </c>
    </row>
    <row r="68" spans="3:15" ht="12">
      <c r="C68" s="4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</row>
    <row r="69" spans="1:15" ht="12">
      <c r="A69" t="s">
        <v>100</v>
      </c>
      <c r="C69" s="48">
        <f>'Year 1'!O69</f>
        <v>0</v>
      </c>
      <c r="D69" s="24">
        <f>C69+'Assumps Input'!D88</f>
        <v>0</v>
      </c>
      <c r="E69" s="24">
        <f>D69+'Assumps Input'!E88</f>
        <v>0</v>
      </c>
      <c r="F69" s="24">
        <f>E69+'Assumps Input'!F88</f>
        <v>0</v>
      </c>
      <c r="G69" s="24">
        <f>F69+'Assumps Input'!G88</f>
        <v>0</v>
      </c>
      <c r="H69" s="24">
        <f>G69+'Assumps Input'!H88</f>
        <v>0</v>
      </c>
      <c r="I69" s="24">
        <f>H69+'Assumps Input'!I88</f>
        <v>0</v>
      </c>
      <c r="J69" s="24">
        <f>I69+'Assumps Input'!J88</f>
        <v>0</v>
      </c>
      <c r="K69" s="24">
        <f>J69+'Assumps Input'!K88</f>
        <v>0</v>
      </c>
      <c r="L69" s="24">
        <f>K69+'Assumps Input'!L88</f>
        <v>0</v>
      </c>
      <c r="M69" s="24">
        <f>L69+'Assumps Input'!M88</f>
        <v>0</v>
      </c>
      <c r="N69" s="24">
        <f>M69+'Assumps Input'!N88</f>
        <v>0</v>
      </c>
      <c r="O69" s="24">
        <f>N69+'Assumps Input'!O88</f>
        <v>0</v>
      </c>
    </row>
    <row r="70" spans="1:15" ht="12">
      <c r="A70" t="s">
        <v>158</v>
      </c>
      <c r="C70" s="48">
        <f>'Year 1'!O70</f>
        <v>0</v>
      </c>
      <c r="D70" s="24">
        <f>C70+'Assumps Input'!D89</f>
        <v>0</v>
      </c>
      <c r="E70" s="24">
        <f>D70+'Assumps Input'!E89</f>
        <v>0</v>
      </c>
      <c r="F70" s="24">
        <f>E70+'Assumps Input'!F89</f>
        <v>0</v>
      </c>
      <c r="G70" s="24">
        <f>F70+'Assumps Input'!G89</f>
        <v>0</v>
      </c>
      <c r="H70" s="24">
        <f>G70+'Assumps Input'!H89</f>
        <v>0</v>
      </c>
      <c r="I70" s="24">
        <f>H70+'Assumps Input'!I89</f>
        <v>0</v>
      </c>
      <c r="J70" s="24">
        <f>I70+'Assumps Input'!J89</f>
        <v>0</v>
      </c>
      <c r="K70" s="24">
        <f>J70+'Assumps Input'!K89</f>
        <v>0</v>
      </c>
      <c r="L70" s="24">
        <f>K70+'Assumps Input'!L89</f>
        <v>0</v>
      </c>
      <c r="M70" s="24">
        <f>L70+'Assumps Input'!M89</f>
        <v>0</v>
      </c>
      <c r="N70" s="24">
        <f>M70+'Assumps Input'!N89</f>
        <v>0</v>
      </c>
      <c r="O70" s="24">
        <f>N70+'Assumps Input'!O89</f>
        <v>0</v>
      </c>
    </row>
    <row r="71" spans="1:15" ht="12">
      <c r="A71" t="s">
        <v>159</v>
      </c>
      <c r="C71" s="48">
        <f>'Year 1'!O71</f>
        <v>0</v>
      </c>
      <c r="D71" s="24">
        <f>C71+'Assumps Input'!D90</f>
        <v>0</v>
      </c>
      <c r="E71" s="24">
        <f>D71+'Assumps Input'!E90</f>
        <v>0</v>
      </c>
      <c r="F71" s="24">
        <f>E71+'Assumps Input'!F90</f>
        <v>0</v>
      </c>
      <c r="G71" s="24">
        <f>F71+'Assumps Input'!G90</f>
        <v>0</v>
      </c>
      <c r="H71" s="24">
        <f>G71+'Assumps Input'!H90</f>
        <v>0</v>
      </c>
      <c r="I71" s="24">
        <f>H71+'Assumps Input'!I90</f>
        <v>0</v>
      </c>
      <c r="J71" s="24">
        <f>I71+'Assumps Input'!J90</f>
        <v>0</v>
      </c>
      <c r="K71" s="24">
        <f>J71+'Assumps Input'!K90</f>
        <v>0</v>
      </c>
      <c r="L71" s="24">
        <f>K71+'Assumps Input'!L90</f>
        <v>0</v>
      </c>
      <c r="M71" s="24">
        <f>L71+'Assumps Input'!M90</f>
        <v>0</v>
      </c>
      <c r="N71" s="24">
        <f>M71+'Assumps Input'!N90</f>
        <v>0</v>
      </c>
      <c r="O71" s="24">
        <f>N71+'Assumps Input'!O90</f>
        <v>0</v>
      </c>
    </row>
    <row r="72" spans="1:15" ht="12">
      <c r="A72" t="s">
        <v>87</v>
      </c>
      <c r="C72" s="48">
        <f>'Year 1'!O72</f>
        <v>0</v>
      </c>
      <c r="D72" s="27">
        <f aca="true" t="shared" si="11" ref="D72:O72">C72-D54-D55</f>
        <v>0</v>
      </c>
      <c r="E72" s="27">
        <f t="shared" si="11"/>
        <v>0</v>
      </c>
      <c r="F72" s="27">
        <f t="shared" si="11"/>
        <v>0</v>
      </c>
      <c r="G72" s="27">
        <f t="shared" si="11"/>
        <v>0</v>
      </c>
      <c r="H72" s="27">
        <f t="shared" si="11"/>
        <v>0</v>
      </c>
      <c r="I72" s="27">
        <f t="shared" si="11"/>
        <v>0</v>
      </c>
      <c r="J72" s="27">
        <f t="shared" si="11"/>
        <v>0</v>
      </c>
      <c r="K72" s="27">
        <f t="shared" si="11"/>
        <v>0</v>
      </c>
      <c r="L72" s="27">
        <f t="shared" si="11"/>
        <v>0</v>
      </c>
      <c r="M72" s="27">
        <f t="shared" si="11"/>
        <v>0</v>
      </c>
      <c r="N72" s="27">
        <f t="shared" si="11"/>
        <v>0</v>
      </c>
      <c r="O72" s="27">
        <f t="shared" si="11"/>
        <v>0</v>
      </c>
    </row>
    <row r="73" spans="1:15" ht="12">
      <c r="A73" t="s">
        <v>22</v>
      </c>
      <c r="C73" s="48">
        <f>SUM(C69:C72)</f>
        <v>0</v>
      </c>
      <c r="D73" s="27">
        <f>SUM(D69:D72)</f>
        <v>0</v>
      </c>
      <c r="E73" s="27">
        <f aca="true" t="shared" si="12" ref="E73:O73">SUM(E69:E72)</f>
        <v>0</v>
      </c>
      <c r="F73" s="27">
        <f t="shared" si="12"/>
        <v>0</v>
      </c>
      <c r="G73" s="27">
        <f t="shared" si="12"/>
        <v>0</v>
      </c>
      <c r="H73" s="27">
        <f t="shared" si="12"/>
        <v>0</v>
      </c>
      <c r="I73" s="27">
        <f t="shared" si="12"/>
        <v>0</v>
      </c>
      <c r="J73" s="27">
        <f t="shared" si="12"/>
        <v>0</v>
      </c>
      <c r="K73" s="27">
        <f t="shared" si="12"/>
        <v>0</v>
      </c>
      <c r="L73" s="27">
        <f t="shared" si="12"/>
        <v>0</v>
      </c>
      <c r="M73" s="27">
        <f t="shared" si="12"/>
        <v>0</v>
      </c>
      <c r="N73" s="27">
        <f t="shared" si="12"/>
        <v>0</v>
      </c>
      <c r="O73" s="27">
        <f t="shared" si="12"/>
        <v>0</v>
      </c>
    </row>
    <row r="74" spans="3:15" ht="12">
      <c r="C74" s="48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</row>
    <row r="75" spans="1:15" ht="12">
      <c r="A75" t="s">
        <v>23</v>
      </c>
      <c r="C75" s="24">
        <f>C67+C73</f>
        <v>0</v>
      </c>
      <c r="D75" s="24">
        <f aca="true" t="shared" si="13" ref="D75:O75">D67+D73</f>
        <v>0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24">
        <f t="shared" si="13"/>
        <v>0</v>
      </c>
      <c r="L75" s="24">
        <f t="shared" si="13"/>
        <v>0</v>
      </c>
      <c r="M75" s="24">
        <f t="shared" si="13"/>
        <v>0</v>
      </c>
      <c r="N75" s="24">
        <f t="shared" si="13"/>
        <v>0</v>
      </c>
      <c r="O75" s="24">
        <f t="shared" si="13"/>
        <v>0</v>
      </c>
    </row>
    <row r="76" spans="3:15" ht="12">
      <c r="C76" s="48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</row>
    <row r="77" spans="1:15" ht="12">
      <c r="A77" t="s">
        <v>24</v>
      </c>
      <c r="C77" s="4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</row>
    <row r="78" spans="1:15" ht="12">
      <c r="A78" t="s">
        <v>25</v>
      </c>
      <c r="C78" s="48">
        <f>'Year 1'!O78</f>
        <v>0</v>
      </c>
      <c r="D78" s="48">
        <f>(D33-D30-D28+D56-D55-D54)*'Assumps Input'!D96</f>
        <v>0</v>
      </c>
      <c r="E78" s="48">
        <f>(E33-E30-E28+E56-E55-E54)*'Assumps Input'!E96</f>
        <v>0</v>
      </c>
      <c r="F78" s="48">
        <f>(F33-F30-F28+F56-F55-F54)*'Assumps Input'!F96</f>
        <v>0</v>
      </c>
      <c r="G78" s="48">
        <f>(G33-G30-G28+G56-G55-G54)*'Assumps Input'!G96</f>
        <v>0</v>
      </c>
      <c r="H78" s="48">
        <f>(H33-H30-H28+H56-H55-H54)*'Assumps Input'!H96</f>
        <v>0</v>
      </c>
      <c r="I78" s="48">
        <f>(I33-I30-I28+I56-I55-I54)*'Assumps Input'!I96</f>
        <v>0</v>
      </c>
      <c r="J78" s="48">
        <f>(J33-J30-J28+J56-J55-J54)*'Assumps Input'!J96</f>
        <v>0</v>
      </c>
      <c r="K78" s="48">
        <f>(K33-K30-K28+K56-K55-K54)*'Assumps Input'!K96</f>
        <v>0</v>
      </c>
      <c r="L78" s="48">
        <f>(L33-L30-L28+L56-L55-L54)*'Assumps Input'!L96</f>
        <v>0</v>
      </c>
      <c r="M78" s="48">
        <f>(M33-M30-M28+M56-M55-M54)*'Assumps Input'!M96</f>
        <v>0</v>
      </c>
      <c r="N78" s="48">
        <f>(N33-N30-N28+N56-N55-N54)*'Assumps Input'!N96</f>
        <v>0</v>
      </c>
      <c r="O78" s="48">
        <f>(O33-O30-O28+O56-O55-O54)*'Assumps Input'!O96</f>
        <v>0</v>
      </c>
    </row>
    <row r="79" spans="1:15" ht="12">
      <c r="A79" t="s">
        <v>40</v>
      </c>
      <c r="C79" s="48">
        <f>'Year 1'!O79</f>
        <v>0</v>
      </c>
      <c r="D79" s="27">
        <f>C79+(C79*'Assumps Input'!D81*1/12)+D124</f>
        <v>0</v>
      </c>
      <c r="E79" s="27">
        <f>D79+(D79*'Assumps Input'!E81*1/12)+E124</f>
        <v>0</v>
      </c>
      <c r="F79" s="27">
        <f>E79+(E79*'Assumps Input'!F81*1/12)+F124</f>
        <v>0</v>
      </c>
      <c r="G79" s="27">
        <f>F79+(F79*'Assumps Input'!G81*1/12)+G124</f>
        <v>0</v>
      </c>
      <c r="H79" s="27">
        <f>G79+(G79*'Assumps Input'!H81*1/12)+H124</f>
        <v>0</v>
      </c>
      <c r="I79" s="27">
        <f>H79+(H79*'Assumps Input'!I81*1/12)+I124</f>
        <v>0</v>
      </c>
      <c r="J79" s="27">
        <f>I79+(I79*'Assumps Input'!J81*1/12)+J124</f>
        <v>0</v>
      </c>
      <c r="K79" s="27">
        <f>J79+(J79*'Assumps Input'!K81*1/12)+K124</f>
        <v>0</v>
      </c>
      <c r="L79" s="27">
        <f>K79+(K79*'Assumps Input'!L81*1/12)+L124</f>
        <v>0</v>
      </c>
      <c r="M79" s="27">
        <f>L79+(L79*'Assumps Input'!M81*1/12)+M124</f>
        <v>0</v>
      </c>
      <c r="N79" s="27">
        <f>M79+(M79*'Assumps Input'!N81*1/12)+N124</f>
        <v>0</v>
      </c>
      <c r="O79" s="27">
        <f>N79+(N79*'Assumps Input'!O81*1/12)+O124</f>
        <v>0</v>
      </c>
    </row>
    <row r="80" spans="1:15" ht="12">
      <c r="A80" t="s">
        <v>174</v>
      </c>
      <c r="C80" s="48">
        <f>'Year 1'!O80</f>
        <v>0</v>
      </c>
      <c r="D80" s="27">
        <f>D83*'Assumps Input'!D82*1/12</f>
        <v>0</v>
      </c>
      <c r="E80" s="27">
        <f>E83*'Assumps Input'!E82*1/12</f>
        <v>0</v>
      </c>
      <c r="F80" s="27">
        <f>F83*'Assumps Input'!F82*1/12</f>
        <v>0</v>
      </c>
      <c r="G80" s="27">
        <f>G83*'Assumps Input'!G82*1/12</f>
        <v>0</v>
      </c>
      <c r="H80" s="27">
        <f>H83*'Assumps Input'!H82*1/12</f>
        <v>0</v>
      </c>
      <c r="I80" s="27">
        <f>I83*'Assumps Input'!I82*1/12</f>
        <v>0</v>
      </c>
      <c r="J80" s="27">
        <f>J83*'Assumps Input'!J82*1/12</f>
        <v>0</v>
      </c>
      <c r="K80" s="27">
        <f>K83*'Assumps Input'!K82*1/12</f>
        <v>0</v>
      </c>
      <c r="L80" s="27">
        <f>L83*'Assumps Input'!L82*1/12</f>
        <v>0</v>
      </c>
      <c r="M80" s="27">
        <f>M83*'Assumps Input'!M82*1/12</f>
        <v>0</v>
      </c>
      <c r="N80" s="27">
        <f>N83*'Assumps Input'!N82*1/12</f>
        <v>0</v>
      </c>
      <c r="O80" s="27">
        <f>O83*'Assumps Input'!O82*1/12</f>
        <v>0</v>
      </c>
    </row>
    <row r="81" spans="1:15" ht="12">
      <c r="A81" t="s">
        <v>26</v>
      </c>
      <c r="C81" s="48">
        <f aca="true" t="shared" si="14" ref="C81:O81">SUM(C78:C80)</f>
        <v>0</v>
      </c>
      <c r="D81" s="24">
        <f t="shared" si="14"/>
        <v>0</v>
      </c>
      <c r="E81" s="24">
        <f t="shared" si="14"/>
        <v>0</v>
      </c>
      <c r="F81" s="24">
        <f t="shared" si="14"/>
        <v>0</v>
      </c>
      <c r="G81" s="24">
        <f t="shared" si="14"/>
        <v>0</v>
      </c>
      <c r="H81" s="24">
        <f t="shared" si="14"/>
        <v>0</v>
      </c>
      <c r="I81" s="24">
        <f t="shared" si="14"/>
        <v>0</v>
      </c>
      <c r="J81" s="24">
        <f t="shared" si="14"/>
        <v>0</v>
      </c>
      <c r="K81" s="24">
        <f t="shared" si="14"/>
        <v>0</v>
      </c>
      <c r="L81" s="24">
        <f t="shared" si="14"/>
        <v>0</v>
      </c>
      <c r="M81" s="24">
        <f t="shared" si="14"/>
        <v>0</v>
      </c>
      <c r="N81" s="24">
        <f t="shared" si="14"/>
        <v>0</v>
      </c>
      <c r="O81" s="24">
        <f t="shared" si="14"/>
        <v>0</v>
      </c>
    </row>
    <row r="82" spans="3:15" ht="12">
      <c r="C82" s="4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</row>
    <row r="83" spans="1:15" ht="12">
      <c r="A83" s="1" t="s">
        <v>27</v>
      </c>
      <c r="B83" s="1"/>
      <c r="C83" s="48">
        <f>'Year 1'!O83</f>
        <v>0</v>
      </c>
      <c r="D83" s="24">
        <f>C83+'Assumps Input'!D99</f>
        <v>0</v>
      </c>
      <c r="E83" s="24">
        <f>D83+'Assumps Input'!E99</f>
        <v>0</v>
      </c>
      <c r="F83" s="24">
        <f>E83+'Assumps Input'!F99</f>
        <v>0</v>
      </c>
      <c r="G83" s="24">
        <f>F83+'Assumps Input'!G99</f>
        <v>0</v>
      </c>
      <c r="H83" s="24">
        <f>G83+'Assumps Input'!H99</f>
        <v>0</v>
      </c>
      <c r="I83" s="24">
        <f>H83+'Assumps Input'!I99</f>
        <v>0</v>
      </c>
      <c r="J83" s="24">
        <f>I83+'Assumps Input'!J99</f>
        <v>0</v>
      </c>
      <c r="K83" s="24">
        <f>J83+'Assumps Input'!K99</f>
        <v>0</v>
      </c>
      <c r="L83" s="24">
        <f>K83+'Assumps Input'!L99</f>
        <v>0</v>
      </c>
      <c r="M83" s="24">
        <f>L83+'Assumps Input'!M99</f>
        <v>0</v>
      </c>
      <c r="N83" s="24">
        <f>M83+'Assumps Input'!N99</f>
        <v>0</v>
      </c>
      <c r="O83" s="24">
        <f>N83+'Assumps Input'!O99</f>
        <v>0</v>
      </c>
    </row>
    <row r="84" spans="3:15" ht="12">
      <c r="C84" s="4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</row>
    <row r="85" spans="1:15" ht="12">
      <c r="A85" s="1" t="s">
        <v>39</v>
      </c>
      <c r="B85" s="1"/>
      <c r="C85" s="48">
        <f aca="true" t="shared" si="15" ref="C85:O85">C81+C83</f>
        <v>0</v>
      </c>
      <c r="D85" s="24">
        <f t="shared" si="15"/>
        <v>0</v>
      </c>
      <c r="E85" s="24">
        <f t="shared" si="15"/>
        <v>0</v>
      </c>
      <c r="F85" s="24">
        <f t="shared" si="15"/>
        <v>0</v>
      </c>
      <c r="G85" s="24">
        <f t="shared" si="15"/>
        <v>0</v>
      </c>
      <c r="H85" s="24">
        <f t="shared" si="15"/>
        <v>0</v>
      </c>
      <c r="I85" s="24">
        <f t="shared" si="15"/>
        <v>0</v>
      </c>
      <c r="J85" s="24">
        <f t="shared" si="15"/>
        <v>0</v>
      </c>
      <c r="K85" s="24">
        <f t="shared" si="15"/>
        <v>0</v>
      </c>
      <c r="L85" s="24">
        <f t="shared" si="15"/>
        <v>0</v>
      </c>
      <c r="M85" s="24">
        <f t="shared" si="15"/>
        <v>0</v>
      </c>
      <c r="N85" s="24">
        <f t="shared" si="15"/>
        <v>0</v>
      </c>
      <c r="O85" s="24">
        <f t="shared" si="15"/>
        <v>0</v>
      </c>
    </row>
    <row r="86" spans="3:15" ht="12">
      <c r="C86" s="48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</row>
    <row r="87" spans="1:15" ht="12">
      <c r="A87" t="s">
        <v>152</v>
      </c>
      <c r="C87" s="48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</row>
    <row r="88" spans="1:15" ht="12">
      <c r="A88" t="s">
        <v>153</v>
      </c>
      <c r="C88" s="48">
        <f>'Year 1'!O89</f>
        <v>0</v>
      </c>
      <c r="D88" s="24">
        <f>C88</f>
        <v>0</v>
      </c>
      <c r="E88" s="24">
        <f aca="true" t="shared" si="16" ref="E88:O88">D88</f>
        <v>0</v>
      </c>
      <c r="F88" s="24">
        <f t="shared" si="16"/>
        <v>0</v>
      </c>
      <c r="G88" s="24">
        <f t="shared" si="16"/>
        <v>0</v>
      </c>
      <c r="H88" s="24">
        <f t="shared" si="16"/>
        <v>0</v>
      </c>
      <c r="I88" s="24">
        <f t="shared" si="16"/>
        <v>0</v>
      </c>
      <c r="J88" s="24">
        <f t="shared" si="16"/>
        <v>0</v>
      </c>
      <c r="K88" s="24">
        <f t="shared" si="16"/>
        <v>0</v>
      </c>
      <c r="L88" s="24">
        <f t="shared" si="16"/>
        <v>0</v>
      </c>
      <c r="M88" s="24">
        <f t="shared" si="16"/>
        <v>0</v>
      </c>
      <c r="N88" s="24">
        <f t="shared" si="16"/>
        <v>0</v>
      </c>
      <c r="O88" s="24">
        <f t="shared" si="16"/>
        <v>0</v>
      </c>
    </row>
    <row r="89" spans="1:15" ht="12">
      <c r="A89" t="s">
        <v>154</v>
      </c>
      <c r="C89" s="48">
        <v>0</v>
      </c>
      <c r="D89" s="24">
        <f>D62</f>
        <v>0</v>
      </c>
      <c r="E89" s="24">
        <f aca="true" t="shared" si="17" ref="E89:O89">D89+E62</f>
        <v>0</v>
      </c>
      <c r="F89" s="24">
        <f t="shared" si="17"/>
        <v>0</v>
      </c>
      <c r="G89" s="24">
        <f t="shared" si="17"/>
        <v>0</v>
      </c>
      <c r="H89" s="24">
        <f t="shared" si="17"/>
        <v>0</v>
      </c>
      <c r="I89" s="24">
        <f t="shared" si="17"/>
        <v>0</v>
      </c>
      <c r="J89" s="24">
        <f t="shared" si="17"/>
        <v>0</v>
      </c>
      <c r="K89" s="24">
        <f t="shared" si="17"/>
        <v>0</v>
      </c>
      <c r="L89" s="24">
        <f t="shared" si="17"/>
        <v>0</v>
      </c>
      <c r="M89" s="24">
        <f t="shared" si="17"/>
        <v>0</v>
      </c>
      <c r="N89" s="24">
        <f t="shared" si="17"/>
        <v>0</v>
      </c>
      <c r="O89" s="24">
        <f t="shared" si="17"/>
        <v>0</v>
      </c>
    </row>
    <row r="90" spans="1:15" ht="12">
      <c r="A90" t="s">
        <v>155</v>
      </c>
      <c r="C90" s="48">
        <f>SUM(C88:C89)</f>
        <v>0</v>
      </c>
      <c r="D90" s="48">
        <f>SUM(D88:D89)</f>
        <v>0</v>
      </c>
      <c r="E90" s="48">
        <f aca="true" t="shared" si="18" ref="E90:O90">SUM(E88:E89)</f>
        <v>0</v>
      </c>
      <c r="F90" s="48">
        <f t="shared" si="18"/>
        <v>0</v>
      </c>
      <c r="G90" s="48">
        <f t="shared" si="18"/>
        <v>0</v>
      </c>
      <c r="H90" s="48">
        <f t="shared" si="18"/>
        <v>0</v>
      </c>
      <c r="I90" s="48">
        <f t="shared" si="18"/>
        <v>0</v>
      </c>
      <c r="J90" s="48">
        <f t="shared" si="18"/>
        <v>0</v>
      </c>
      <c r="K90" s="48">
        <f t="shared" si="18"/>
        <v>0</v>
      </c>
      <c r="L90" s="48">
        <f t="shared" si="18"/>
        <v>0</v>
      </c>
      <c r="M90" s="48">
        <f t="shared" si="18"/>
        <v>0</v>
      </c>
      <c r="N90" s="48">
        <f t="shared" si="18"/>
        <v>0</v>
      </c>
      <c r="O90" s="48">
        <f t="shared" si="18"/>
        <v>0</v>
      </c>
    </row>
    <row r="91" spans="3:15" ht="12">
      <c r="C91" s="1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</row>
    <row r="92" spans="1:15" ht="12">
      <c r="A92" t="s">
        <v>156</v>
      </c>
      <c r="C92" s="49">
        <f>C85+C90</f>
        <v>0</v>
      </c>
      <c r="D92" s="49">
        <f aca="true" t="shared" si="19" ref="D92:O92">D85+D90</f>
        <v>0</v>
      </c>
      <c r="E92" s="49">
        <f t="shared" si="19"/>
        <v>0</v>
      </c>
      <c r="F92" s="49">
        <f t="shared" si="19"/>
        <v>0</v>
      </c>
      <c r="G92" s="49">
        <f t="shared" si="19"/>
        <v>0</v>
      </c>
      <c r="H92" s="49">
        <f t="shared" si="19"/>
        <v>0</v>
      </c>
      <c r="I92" s="49">
        <f t="shared" si="19"/>
        <v>0</v>
      </c>
      <c r="J92" s="49">
        <f t="shared" si="19"/>
        <v>0</v>
      </c>
      <c r="K92" s="49">
        <f t="shared" si="19"/>
        <v>0</v>
      </c>
      <c r="L92" s="49">
        <f t="shared" si="19"/>
        <v>0</v>
      </c>
      <c r="M92" s="49">
        <f t="shared" si="19"/>
        <v>0</v>
      </c>
      <c r="N92" s="49">
        <f t="shared" si="19"/>
        <v>0</v>
      </c>
      <c r="O92" s="49">
        <f t="shared" si="19"/>
        <v>0</v>
      </c>
    </row>
    <row r="93" spans="3:15" ht="12">
      <c r="C93" s="15"/>
      <c r="D93" s="49">
        <f>D75-D92</f>
        <v>0</v>
      </c>
      <c r="E93" s="49">
        <f aca="true" t="shared" si="20" ref="E93:O93">E75-E92</f>
        <v>0</v>
      </c>
      <c r="F93" s="49">
        <f t="shared" si="20"/>
        <v>0</v>
      </c>
      <c r="G93" s="49">
        <f t="shared" si="20"/>
        <v>0</v>
      </c>
      <c r="H93" s="49">
        <f t="shared" si="20"/>
        <v>0</v>
      </c>
      <c r="I93" s="49">
        <f t="shared" si="20"/>
        <v>0</v>
      </c>
      <c r="J93" s="49">
        <f t="shared" si="20"/>
        <v>0</v>
      </c>
      <c r="K93" s="49">
        <f t="shared" si="20"/>
        <v>0</v>
      </c>
      <c r="L93" s="49">
        <f t="shared" si="20"/>
        <v>0</v>
      </c>
      <c r="M93" s="49">
        <f t="shared" si="20"/>
        <v>0</v>
      </c>
      <c r="N93" s="49">
        <f t="shared" si="20"/>
        <v>0</v>
      </c>
      <c r="O93" s="49">
        <f t="shared" si="20"/>
        <v>0</v>
      </c>
    </row>
    <row r="94" spans="4:15" ht="12">
      <c r="D94" s="26"/>
      <c r="E94" s="26"/>
      <c r="F94" s="26"/>
      <c r="G94" s="26"/>
      <c r="H94" s="26"/>
      <c r="I94" s="26"/>
      <c r="J94" s="26"/>
      <c r="K94" s="26"/>
      <c r="L94" s="26"/>
      <c r="M94" s="26"/>
      <c r="N94" s="26"/>
      <c r="O94" s="26"/>
    </row>
    <row r="95" spans="1:16" ht="12">
      <c r="A95" s="4" t="s">
        <v>99</v>
      </c>
      <c r="B95" s="4"/>
      <c r="C95" s="4"/>
      <c r="D95" s="8" t="s">
        <v>53</v>
      </c>
      <c r="E95" s="8" t="s">
        <v>54</v>
      </c>
      <c r="F95" s="8" t="s">
        <v>55</v>
      </c>
      <c r="G95" s="8" t="s">
        <v>56</v>
      </c>
      <c r="H95" s="8" t="s">
        <v>57</v>
      </c>
      <c r="I95" s="8" t="s">
        <v>58</v>
      </c>
      <c r="J95" s="8" t="s">
        <v>59</v>
      </c>
      <c r="K95" s="8" t="s">
        <v>60</v>
      </c>
      <c r="L95" s="8" t="s">
        <v>61</v>
      </c>
      <c r="M95" s="8" t="s">
        <v>62</v>
      </c>
      <c r="N95" s="8" t="s">
        <v>63</v>
      </c>
      <c r="O95" s="8" t="s">
        <v>64</v>
      </c>
      <c r="P95" s="8" t="s">
        <v>47</v>
      </c>
    </row>
    <row r="96" spans="1:16" ht="12">
      <c r="A96" s="4" t="s">
        <v>80</v>
      </c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</row>
    <row r="97" spans="1:16" ht="12">
      <c r="A97" s="43" t="s">
        <v>28</v>
      </c>
      <c r="B97" s="4"/>
      <c r="C97" s="4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9"/>
    </row>
    <row r="98" spans="1:16" ht="12">
      <c r="A98" t="s">
        <v>170</v>
      </c>
      <c r="D98" s="24">
        <f>D6</f>
        <v>0</v>
      </c>
      <c r="E98" s="24">
        <f aca="true" t="shared" si="21" ref="E98:O98">E6</f>
        <v>0</v>
      </c>
      <c r="F98" s="24">
        <f t="shared" si="21"/>
        <v>0</v>
      </c>
      <c r="G98" s="24">
        <f t="shared" si="21"/>
        <v>0</v>
      </c>
      <c r="H98" s="24">
        <f t="shared" si="21"/>
        <v>0</v>
      </c>
      <c r="I98" s="24">
        <f t="shared" si="21"/>
        <v>0</v>
      </c>
      <c r="J98" s="24">
        <f t="shared" si="21"/>
        <v>0</v>
      </c>
      <c r="K98" s="24">
        <f t="shared" si="21"/>
        <v>0</v>
      </c>
      <c r="L98" s="24">
        <f t="shared" si="21"/>
        <v>0</v>
      </c>
      <c r="M98" s="24">
        <f t="shared" si="21"/>
        <v>0</v>
      </c>
      <c r="N98" s="24">
        <f t="shared" si="21"/>
        <v>0</v>
      </c>
      <c r="O98" s="24">
        <f t="shared" si="21"/>
        <v>0</v>
      </c>
      <c r="P98" s="27">
        <f aca="true" t="shared" si="22" ref="P98:P103">SUM(D98:O98)</f>
        <v>0</v>
      </c>
    </row>
    <row r="99" spans="1:16" ht="12">
      <c r="A99" s="14" t="s">
        <v>42</v>
      </c>
      <c r="C99" t="s">
        <v>16</v>
      </c>
      <c r="D99" s="24">
        <f>D7*'Assumps Input'!D63+'Year 1'!O7*'Assumps Input'!O16+'Year 1'!N7*'Assumps Input'!N17+'Year 1'!M7*'Assumps Input'!M18</f>
        <v>0</v>
      </c>
      <c r="E99" s="24">
        <f>E7*'Assumps Input'!E63+'Year 2'!D7*'Assumps Input'!D64+'Year 1'!O7*'Assumps Input'!O17+'Year 1'!N7*'Assumps Input'!N18</f>
        <v>0</v>
      </c>
      <c r="F99" s="24">
        <f>F7*'Assumps Input'!F63+'Year 2'!E7*'Assumps Input'!E64+'Year 2'!D7*'Assumps Input'!D65+'Year 1'!O7*'Assumps Input'!O18</f>
        <v>0</v>
      </c>
      <c r="G99" s="24">
        <f>G7*'Assumps Input'!G63+'Year 2'!F7*'Assumps Input'!F64+'Year 2'!E7*'Assumps Input'!E65+'Year 2'!D7*'Assumps Input'!D66</f>
        <v>0</v>
      </c>
      <c r="H99" s="24">
        <f>H7*'Assumps Input'!H63+'Year 2'!G7*'Assumps Input'!G64+'Year 2'!F7*'Assumps Input'!F65+'Year 2'!E7*'Assumps Input'!E66</f>
        <v>0</v>
      </c>
      <c r="I99" s="24">
        <f>I7*'Assumps Input'!I63+'Year 2'!H7*'Assumps Input'!H64+'Year 2'!G7*'Assumps Input'!G65+'Year 2'!F7*'Assumps Input'!F66</f>
        <v>0</v>
      </c>
      <c r="J99" s="24">
        <f>J7*'Assumps Input'!J63+'Year 2'!I7*'Assumps Input'!I64+'Year 2'!H7*'Assumps Input'!H65+'Year 2'!G7*'Assumps Input'!G66</f>
        <v>0</v>
      </c>
      <c r="K99" s="24">
        <f>K7*'Assumps Input'!K63+'Year 2'!J7*'Assumps Input'!J64+'Year 2'!I7*'Assumps Input'!I65+'Year 2'!H7*'Assumps Input'!H66</f>
        <v>0</v>
      </c>
      <c r="L99" s="24">
        <f>L7*'Assumps Input'!L63+'Year 2'!K7*'Assumps Input'!K64+'Year 2'!J7*'Assumps Input'!J65+'Year 2'!I7*'Assumps Input'!I66</f>
        <v>0</v>
      </c>
      <c r="M99" s="24">
        <f>M7*'Assumps Input'!M63+'Year 2'!L7*'Assumps Input'!L64+'Year 2'!K7*'Assumps Input'!K65+'Year 2'!J7*'Assumps Input'!J66</f>
        <v>0</v>
      </c>
      <c r="N99" s="24">
        <f>N7*'Assumps Input'!N63+'Year 2'!M7*'Assumps Input'!M64+'Year 2'!L7*'Assumps Input'!L65+'Year 2'!K7*'Assumps Input'!K66</f>
        <v>0</v>
      </c>
      <c r="O99" s="24">
        <f>O7*'Assumps Input'!O63+'Year 2'!N7*'Assumps Input'!N64+'Year 2'!M7*'Assumps Input'!M65+'Year 2'!L7*'Assumps Input'!L66</f>
        <v>0</v>
      </c>
      <c r="P99" s="27">
        <f t="shared" si="22"/>
        <v>0</v>
      </c>
    </row>
    <row r="100" spans="1:16" ht="12">
      <c r="A100" t="s">
        <v>115</v>
      </c>
      <c r="D100" s="24">
        <f>D8</f>
        <v>0</v>
      </c>
      <c r="E100" s="24">
        <f aca="true" t="shared" si="23" ref="E100:O100">E8</f>
        <v>0</v>
      </c>
      <c r="F100" s="24">
        <f t="shared" si="23"/>
        <v>0</v>
      </c>
      <c r="G100" s="24">
        <f t="shared" si="23"/>
        <v>0</v>
      </c>
      <c r="H100" s="24">
        <f t="shared" si="23"/>
        <v>0</v>
      </c>
      <c r="I100" s="24">
        <f t="shared" si="23"/>
        <v>0</v>
      </c>
      <c r="J100" s="24">
        <f t="shared" si="23"/>
        <v>0</v>
      </c>
      <c r="K100" s="24">
        <f t="shared" si="23"/>
        <v>0</v>
      </c>
      <c r="L100" s="24">
        <f t="shared" si="23"/>
        <v>0</v>
      </c>
      <c r="M100" s="24">
        <f t="shared" si="23"/>
        <v>0</v>
      </c>
      <c r="N100" s="24">
        <f t="shared" si="23"/>
        <v>0</v>
      </c>
      <c r="O100" s="24">
        <f t="shared" si="23"/>
        <v>0</v>
      </c>
      <c r="P100" s="27">
        <f t="shared" si="22"/>
        <v>0</v>
      </c>
    </row>
    <row r="101" spans="1:16" ht="12">
      <c r="A101" t="s">
        <v>116</v>
      </c>
      <c r="D101" s="24">
        <f aca="true" t="shared" si="24" ref="D101:O101">D9</f>
        <v>0</v>
      </c>
      <c r="E101" s="24">
        <f t="shared" si="24"/>
        <v>0</v>
      </c>
      <c r="F101" s="24">
        <f t="shared" si="24"/>
        <v>0</v>
      </c>
      <c r="G101" s="24">
        <f t="shared" si="24"/>
        <v>0</v>
      </c>
      <c r="H101" s="24">
        <f t="shared" si="24"/>
        <v>0</v>
      </c>
      <c r="I101" s="24">
        <f t="shared" si="24"/>
        <v>0</v>
      </c>
      <c r="J101" s="24">
        <f t="shared" si="24"/>
        <v>0</v>
      </c>
      <c r="K101" s="24">
        <f t="shared" si="24"/>
        <v>0</v>
      </c>
      <c r="L101" s="24">
        <f t="shared" si="24"/>
        <v>0</v>
      </c>
      <c r="M101" s="24">
        <f t="shared" si="24"/>
        <v>0</v>
      </c>
      <c r="N101" s="24">
        <f t="shared" si="24"/>
        <v>0</v>
      </c>
      <c r="O101" s="24">
        <f t="shared" si="24"/>
        <v>0</v>
      </c>
      <c r="P101" s="27">
        <f t="shared" si="22"/>
        <v>0</v>
      </c>
    </row>
    <row r="102" spans="1:16" ht="12">
      <c r="A102" t="s">
        <v>117</v>
      </c>
      <c r="D102" s="24">
        <f>D11</f>
        <v>0</v>
      </c>
      <c r="E102" s="24">
        <f aca="true" t="shared" si="25" ref="E102:O102">E11</f>
        <v>0</v>
      </c>
      <c r="F102" s="24">
        <f t="shared" si="25"/>
        <v>0</v>
      </c>
      <c r="G102" s="24">
        <f t="shared" si="25"/>
        <v>0</v>
      </c>
      <c r="H102" s="24">
        <f t="shared" si="25"/>
        <v>0</v>
      </c>
      <c r="I102" s="24">
        <f t="shared" si="25"/>
        <v>0</v>
      </c>
      <c r="J102" s="24">
        <f t="shared" si="25"/>
        <v>0</v>
      </c>
      <c r="K102" s="24">
        <f t="shared" si="25"/>
        <v>0</v>
      </c>
      <c r="L102" s="24">
        <f t="shared" si="25"/>
        <v>0</v>
      </c>
      <c r="M102" s="24">
        <f t="shared" si="25"/>
        <v>0</v>
      </c>
      <c r="N102" s="24">
        <f t="shared" si="25"/>
        <v>0</v>
      </c>
      <c r="O102" s="24">
        <f t="shared" si="25"/>
        <v>0</v>
      </c>
      <c r="P102" s="27">
        <f t="shared" si="22"/>
        <v>0</v>
      </c>
    </row>
    <row r="103" spans="1:16" ht="12">
      <c r="A103" t="s">
        <v>171</v>
      </c>
      <c r="D103" s="24">
        <f>SUM(D98:D102)</f>
        <v>0</v>
      </c>
      <c r="E103" s="24">
        <f aca="true" t="shared" si="26" ref="E103:O103">SUM(E98:E102)</f>
        <v>0</v>
      </c>
      <c r="F103" s="24">
        <f t="shared" si="26"/>
        <v>0</v>
      </c>
      <c r="G103" s="24">
        <f t="shared" si="26"/>
        <v>0</v>
      </c>
      <c r="H103" s="24">
        <f t="shared" si="26"/>
        <v>0</v>
      </c>
      <c r="I103" s="24">
        <f t="shared" si="26"/>
        <v>0</v>
      </c>
      <c r="J103" s="24">
        <f t="shared" si="26"/>
        <v>0</v>
      </c>
      <c r="K103" s="24">
        <f t="shared" si="26"/>
        <v>0</v>
      </c>
      <c r="L103" s="24">
        <f t="shared" si="26"/>
        <v>0</v>
      </c>
      <c r="M103" s="24">
        <f t="shared" si="26"/>
        <v>0</v>
      </c>
      <c r="N103" s="24">
        <f t="shared" si="26"/>
        <v>0</v>
      </c>
      <c r="O103" s="24">
        <f t="shared" si="26"/>
        <v>0</v>
      </c>
      <c r="P103" s="27">
        <f t="shared" si="22"/>
        <v>0</v>
      </c>
    </row>
    <row r="104" spans="4:16" ht="12">
      <c r="D104" s="24" t="s">
        <v>16</v>
      </c>
      <c r="E104" s="24" t="s">
        <v>16</v>
      </c>
      <c r="F104" s="24" t="s">
        <v>16</v>
      </c>
      <c r="G104" s="24" t="s">
        <v>16</v>
      </c>
      <c r="H104" s="24" t="s">
        <v>16</v>
      </c>
      <c r="I104" s="24" t="s">
        <v>16</v>
      </c>
      <c r="J104" s="24" t="s">
        <v>16</v>
      </c>
      <c r="K104" s="24" t="s">
        <v>16</v>
      </c>
      <c r="L104" s="24" t="s">
        <v>16</v>
      </c>
      <c r="M104" s="24" t="s">
        <v>16</v>
      </c>
      <c r="N104" s="24" t="s">
        <v>16</v>
      </c>
      <c r="O104" s="24" t="s">
        <v>16</v>
      </c>
      <c r="P104" s="27"/>
    </row>
    <row r="105" spans="1:16" ht="12">
      <c r="A105" t="s">
        <v>29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7"/>
    </row>
    <row r="106" spans="1:16" ht="12">
      <c r="A106" t="s">
        <v>192</v>
      </c>
      <c r="D106" s="48">
        <f>(D33-D28-D30)*'Assumps Input'!D97+('Year 1'!O33-'Year 1'!O30-'Year 1'!O28)*'Assumps Input'!O48</f>
        <v>0</v>
      </c>
      <c r="E106" s="24">
        <f>(E33-E28-E30)*'Assumps Input'!E97+(D33-D30-D28)*'Assumps Input'!D96</f>
        <v>0</v>
      </c>
      <c r="F106" s="24">
        <f>(F33-F28-F30)*'Assumps Input'!F97+(E33-E30-E28)*'Assumps Input'!E96</f>
        <v>0</v>
      </c>
      <c r="G106" s="24">
        <f>(G33-G28-G30)*'Assumps Input'!G97+(F33-F30-F28)*'Assumps Input'!F96</f>
        <v>0</v>
      </c>
      <c r="H106" s="24">
        <f>(H33-H28-H30)*'Assumps Input'!H97+(G33-G30-G28)*'Assumps Input'!G96</f>
        <v>0</v>
      </c>
      <c r="I106" s="24">
        <f>(I33-I28-I30)*'Assumps Input'!I97+(H33-H30-H28)*'Assumps Input'!H96</f>
        <v>0</v>
      </c>
      <c r="J106" s="24">
        <f>(J33-J28-J30)*'Assumps Input'!J97+(I33-I30-I28)*'Assumps Input'!I96</f>
        <v>0</v>
      </c>
      <c r="K106" s="24">
        <f>(K33-K28-K30)*'Assumps Input'!K97+(J33-J30-J28)*'Assumps Input'!J96</f>
        <v>0</v>
      </c>
      <c r="L106" s="24">
        <f>(L33-L28-L30)*'Assumps Input'!L97+(K33-K30-K28)*'Assumps Input'!K96</f>
        <v>0</v>
      </c>
      <c r="M106" s="24">
        <f>(M33-M28-M30)*'Assumps Input'!M97+(L33-L30-L28)*'Assumps Input'!L96</f>
        <v>0</v>
      </c>
      <c r="N106" s="24">
        <f>(N33-N28-N30)*'Assumps Input'!N97+(M33-M30-M28)*'Assumps Input'!M96</f>
        <v>0</v>
      </c>
      <c r="O106" s="24">
        <f>(O33-O28-O30)*'Assumps Input'!O97+(N33-N30-N28)*'Assumps Input'!N96</f>
        <v>0</v>
      </c>
      <c r="P106" s="27">
        <f>SUM(D106:O106)</f>
        <v>0</v>
      </c>
    </row>
    <row r="107" spans="1:16" ht="12">
      <c r="A107" t="s">
        <v>193</v>
      </c>
      <c r="D107" s="48">
        <f>(D56-D54-D55)*'Assumps Input'!D97+('Year 1'!O56-'Year 1'!O55-'Year 1'!O54)*'Assumps Input'!O48</f>
        <v>0</v>
      </c>
      <c r="E107" s="24">
        <f>((D56-D54-D55)*'Assumps Input'!D96)+(E56-E54-E55)*'Assumps Input'!E97</f>
        <v>0</v>
      </c>
      <c r="F107" s="24">
        <f>((E56-E54-E55)*'Assumps Input'!E96)+(F56-F54-F55)*'Assumps Input'!F97</f>
        <v>0</v>
      </c>
      <c r="G107" s="24">
        <f>((F56-F54-F55)*'Assumps Input'!F96)+(G56-G54-G55)*'Assumps Input'!G97</f>
        <v>0</v>
      </c>
      <c r="H107" s="24">
        <f>((G56-G54-G55)*'Assumps Input'!G96)+(H56-H54-H55)*'Assumps Input'!H97</f>
        <v>0</v>
      </c>
      <c r="I107" s="24">
        <f>((H56-H54-H55)*'Assumps Input'!H96)+(I56-I54-I55)*'Assumps Input'!I97</f>
        <v>0</v>
      </c>
      <c r="J107" s="24">
        <f>((I56-I54-I55)*'Assumps Input'!I96)+(J56-J54-J55)*'Assumps Input'!J97</f>
        <v>0</v>
      </c>
      <c r="K107" s="24">
        <f>((J56-J54-J55)*'Assumps Input'!J96)+(K56-K54-K55)*'Assumps Input'!K97</f>
        <v>0</v>
      </c>
      <c r="L107" s="24">
        <f>((K56-K54-K55)*'Assumps Input'!K96)+(L56-L54-L55)*'Assumps Input'!L97</f>
        <v>0</v>
      </c>
      <c r="M107" s="24">
        <f>((L56-L54-L55)*'Assumps Input'!L96)+(M56-M54-M55)*'Assumps Input'!M97</f>
        <v>0</v>
      </c>
      <c r="N107" s="24">
        <f>((M56-M54-M55)*'Assumps Input'!M96)+(N56-N54-N55)*'Assumps Input'!N97</f>
        <v>0</v>
      </c>
      <c r="O107" s="24">
        <f>((N56-N54-N55)*'Assumps Input'!N96)+(O56-O54-O55)*'Assumps Input'!O97</f>
        <v>0</v>
      </c>
      <c r="P107" s="27">
        <f>SUM(D107:O107)</f>
        <v>0</v>
      </c>
    </row>
    <row r="108" spans="1:16" ht="12">
      <c r="A108" t="s">
        <v>178</v>
      </c>
      <c r="D108" s="24">
        <f>C80</f>
        <v>0</v>
      </c>
      <c r="E108" s="24">
        <f aca="true" t="shared" si="27" ref="E108:O108">D80</f>
        <v>0</v>
      </c>
      <c r="F108" s="24">
        <f t="shared" si="27"/>
        <v>0</v>
      </c>
      <c r="G108" s="24">
        <f t="shared" si="27"/>
        <v>0</v>
      </c>
      <c r="H108" s="24">
        <f t="shared" si="27"/>
        <v>0</v>
      </c>
      <c r="I108" s="24">
        <f t="shared" si="27"/>
        <v>0</v>
      </c>
      <c r="J108" s="24">
        <f t="shared" si="27"/>
        <v>0</v>
      </c>
      <c r="K108" s="24">
        <f t="shared" si="27"/>
        <v>0</v>
      </c>
      <c r="L108" s="24">
        <f t="shared" si="27"/>
        <v>0</v>
      </c>
      <c r="M108" s="24">
        <f t="shared" si="27"/>
        <v>0</v>
      </c>
      <c r="N108" s="24">
        <f t="shared" si="27"/>
        <v>0</v>
      </c>
      <c r="O108" s="24">
        <f t="shared" si="27"/>
        <v>0</v>
      </c>
      <c r="P108" s="27">
        <f>SUM(D108:O108)</f>
        <v>0</v>
      </c>
    </row>
    <row r="109" spans="1:16" ht="12">
      <c r="A109" t="s">
        <v>177</v>
      </c>
      <c r="B109" s="4"/>
      <c r="D109" s="24">
        <f>SUM(D106:D108)</f>
        <v>0</v>
      </c>
      <c r="E109" s="24">
        <f aca="true" t="shared" si="28" ref="E109:O109">SUM(E106:E108)</f>
        <v>0</v>
      </c>
      <c r="F109" s="24">
        <f t="shared" si="28"/>
        <v>0</v>
      </c>
      <c r="G109" s="24">
        <f t="shared" si="28"/>
        <v>0</v>
      </c>
      <c r="H109" s="24">
        <f t="shared" si="28"/>
        <v>0</v>
      </c>
      <c r="I109" s="24">
        <f t="shared" si="28"/>
        <v>0</v>
      </c>
      <c r="J109" s="24">
        <f t="shared" si="28"/>
        <v>0</v>
      </c>
      <c r="K109" s="24">
        <f t="shared" si="28"/>
        <v>0</v>
      </c>
      <c r="L109" s="24">
        <f t="shared" si="28"/>
        <v>0</v>
      </c>
      <c r="M109" s="24">
        <f t="shared" si="28"/>
        <v>0</v>
      </c>
      <c r="N109" s="24">
        <f t="shared" si="28"/>
        <v>0</v>
      </c>
      <c r="O109" s="24">
        <f t="shared" si="28"/>
        <v>0</v>
      </c>
      <c r="P109" s="24">
        <f>P98+P99-P106</f>
        <v>0</v>
      </c>
    </row>
    <row r="110" spans="2:16" ht="12">
      <c r="B110" s="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ht="12">
      <c r="A111" s="4" t="s">
        <v>80</v>
      </c>
      <c r="B111" s="4"/>
      <c r="D111" s="24">
        <f>D103-D109</f>
        <v>0</v>
      </c>
      <c r="E111" s="24">
        <f aca="true" t="shared" si="29" ref="E111:O111">E103-E109</f>
        <v>0</v>
      </c>
      <c r="F111" s="24">
        <f t="shared" si="29"/>
        <v>0</v>
      </c>
      <c r="G111" s="24">
        <f t="shared" si="29"/>
        <v>0</v>
      </c>
      <c r="H111" s="24">
        <f t="shared" si="29"/>
        <v>0</v>
      </c>
      <c r="I111" s="24">
        <f t="shared" si="29"/>
        <v>0</v>
      </c>
      <c r="J111" s="24">
        <f t="shared" si="29"/>
        <v>0</v>
      </c>
      <c r="K111" s="24">
        <f t="shared" si="29"/>
        <v>0</v>
      </c>
      <c r="L111" s="24">
        <f t="shared" si="29"/>
        <v>0</v>
      </c>
      <c r="M111" s="24">
        <f t="shared" si="29"/>
        <v>0</v>
      </c>
      <c r="N111" s="24">
        <f t="shared" si="29"/>
        <v>0</v>
      </c>
      <c r="O111" s="24">
        <f t="shared" si="29"/>
        <v>0</v>
      </c>
      <c r="P111" s="24">
        <f>P103+P109</f>
        <v>0</v>
      </c>
    </row>
    <row r="112" spans="4:16" ht="12">
      <c r="D112" s="24" t="s">
        <v>16</v>
      </c>
      <c r="E112" s="24" t="s">
        <v>16</v>
      </c>
      <c r="F112" s="24" t="s">
        <v>16</v>
      </c>
      <c r="G112" s="24" t="s">
        <v>16</v>
      </c>
      <c r="H112" s="24" t="s">
        <v>16</v>
      </c>
      <c r="I112" s="24" t="s">
        <v>16</v>
      </c>
      <c r="J112" s="24" t="s">
        <v>16</v>
      </c>
      <c r="K112" s="24" t="s">
        <v>16</v>
      </c>
      <c r="L112" s="24" t="s">
        <v>16</v>
      </c>
      <c r="M112" s="24" t="s">
        <v>16</v>
      </c>
      <c r="N112" s="24" t="s">
        <v>16</v>
      </c>
      <c r="O112" s="24" t="s">
        <v>16</v>
      </c>
      <c r="P112" s="24"/>
    </row>
    <row r="113" spans="1:16" ht="12">
      <c r="A113" s="4" t="s">
        <v>81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ht="12">
      <c r="A114" t="s">
        <v>181</v>
      </c>
      <c r="D114" s="24">
        <f>-'Assumps Input'!D88</f>
        <v>0</v>
      </c>
      <c r="E114" s="24">
        <f>-'Assumps Input'!E88</f>
        <v>0</v>
      </c>
      <c r="F114" s="24">
        <f>-'Assumps Input'!F88</f>
        <v>0</v>
      </c>
      <c r="G114" s="24">
        <f>-'Assumps Input'!G88</f>
        <v>0</v>
      </c>
      <c r="H114" s="24">
        <f>-'Assumps Input'!H88</f>
        <v>0</v>
      </c>
      <c r="I114" s="24">
        <f>-'Assumps Input'!I88</f>
        <v>0</v>
      </c>
      <c r="J114" s="24">
        <f>-'Assumps Input'!J88</f>
        <v>0</v>
      </c>
      <c r="K114" s="24">
        <f>-'Assumps Input'!K88</f>
        <v>0</v>
      </c>
      <c r="L114" s="24">
        <f>-'Assumps Input'!L88</f>
        <v>0</v>
      </c>
      <c r="M114" s="24">
        <f>-'Assumps Input'!M88</f>
        <v>0</v>
      </c>
      <c r="N114" s="24">
        <f>-'Assumps Input'!N88</f>
        <v>0</v>
      </c>
      <c r="O114" s="24">
        <f>-'Assumps Input'!O88</f>
        <v>0</v>
      </c>
      <c r="P114" s="24">
        <f>SUM(D114:O114)</f>
        <v>0</v>
      </c>
    </row>
    <row r="115" spans="1:16" ht="12">
      <c r="A115" t="s">
        <v>182</v>
      </c>
      <c r="D115" s="24">
        <f>-'Assumps Input'!D89</f>
        <v>0</v>
      </c>
      <c r="E115" s="24">
        <f>-'Assumps Input'!E89</f>
        <v>0</v>
      </c>
      <c r="F115" s="24">
        <f>-'Assumps Input'!F89</f>
        <v>0</v>
      </c>
      <c r="G115" s="24">
        <f>-'Assumps Input'!G89</f>
        <v>0</v>
      </c>
      <c r="H115" s="24">
        <f>-'Assumps Input'!H89</f>
        <v>0</v>
      </c>
      <c r="I115" s="24">
        <f>-'Assumps Input'!I89</f>
        <v>0</v>
      </c>
      <c r="J115" s="24">
        <f>-'Assumps Input'!J89</f>
        <v>0</v>
      </c>
      <c r="K115" s="24">
        <f>-'Assumps Input'!K89</f>
        <v>0</v>
      </c>
      <c r="L115" s="24">
        <f>-'Assumps Input'!L89</f>
        <v>0</v>
      </c>
      <c r="M115" s="24">
        <f>-'Assumps Input'!M89</f>
        <v>0</v>
      </c>
      <c r="N115" s="24">
        <f>-'Assumps Input'!N89</f>
        <v>0</v>
      </c>
      <c r="O115" s="24">
        <f>-'Assumps Input'!O89</f>
        <v>0</v>
      </c>
      <c r="P115" s="24">
        <f>SUM(D115:O115)</f>
        <v>0</v>
      </c>
    </row>
    <row r="116" spans="1:16" ht="12">
      <c r="A116" t="s">
        <v>183</v>
      </c>
      <c r="D116" s="24">
        <f>-'Assumps Input'!D90</f>
        <v>0</v>
      </c>
      <c r="E116" s="24">
        <f>-'Assumps Input'!E90</f>
        <v>0</v>
      </c>
      <c r="F116" s="24">
        <f>-'Assumps Input'!F90</f>
        <v>0</v>
      </c>
      <c r="G116" s="24">
        <f>-'Assumps Input'!G90</f>
        <v>0</v>
      </c>
      <c r="H116" s="24">
        <f>-'Assumps Input'!H90</f>
        <v>0</v>
      </c>
      <c r="I116" s="24">
        <f>-'Assumps Input'!I90</f>
        <v>0</v>
      </c>
      <c r="J116" s="24">
        <f>-'Assumps Input'!J90</f>
        <v>0</v>
      </c>
      <c r="K116" s="24">
        <f>-'Assumps Input'!K90</f>
        <v>0</v>
      </c>
      <c r="L116" s="24">
        <f>-'Assumps Input'!L90</f>
        <v>0</v>
      </c>
      <c r="M116" s="24">
        <f>-'Assumps Input'!M90</f>
        <v>0</v>
      </c>
      <c r="N116" s="24">
        <f>-'Assumps Input'!N90</f>
        <v>0</v>
      </c>
      <c r="O116" s="24">
        <f>-'Assumps Input'!O90</f>
        <v>0</v>
      </c>
      <c r="P116" s="24">
        <f>SUM(D116:O116)</f>
        <v>0</v>
      </c>
    </row>
    <row r="117" spans="1:16" ht="12">
      <c r="A117" s="4" t="s">
        <v>102</v>
      </c>
      <c r="D117" s="27">
        <f>SUM(D114:D116)</f>
        <v>0</v>
      </c>
      <c r="E117" s="27">
        <f aca="true" t="shared" si="30" ref="E117:O117">SUM(E114:E116)</f>
        <v>0</v>
      </c>
      <c r="F117" s="27">
        <f t="shared" si="30"/>
        <v>0</v>
      </c>
      <c r="G117" s="27">
        <f t="shared" si="30"/>
        <v>0</v>
      </c>
      <c r="H117" s="27">
        <f t="shared" si="30"/>
        <v>0</v>
      </c>
      <c r="I117" s="27">
        <f t="shared" si="30"/>
        <v>0</v>
      </c>
      <c r="J117" s="27">
        <f t="shared" si="30"/>
        <v>0</v>
      </c>
      <c r="K117" s="27">
        <f t="shared" si="30"/>
        <v>0</v>
      </c>
      <c r="L117" s="27">
        <f t="shared" si="30"/>
        <v>0</v>
      </c>
      <c r="M117" s="27">
        <f t="shared" si="30"/>
        <v>0</v>
      </c>
      <c r="N117" s="27">
        <f t="shared" si="30"/>
        <v>0</v>
      </c>
      <c r="O117" s="27">
        <f t="shared" si="30"/>
        <v>0</v>
      </c>
      <c r="P117" s="24">
        <f>SUM(P114:P116)</f>
        <v>0</v>
      </c>
    </row>
    <row r="118" spans="4:16" ht="12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24"/>
    </row>
    <row r="119" spans="1:16" ht="12">
      <c r="A119" s="4" t="s">
        <v>82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24"/>
    </row>
    <row r="120" spans="1:16" ht="12">
      <c r="A120" t="s">
        <v>175</v>
      </c>
      <c r="D120" s="27">
        <f>'Assumps Input'!D99</f>
        <v>0</v>
      </c>
      <c r="E120" s="27">
        <f>'Assumps Input'!E99</f>
        <v>0</v>
      </c>
      <c r="F120" s="27">
        <f>'Assumps Input'!F99</f>
        <v>0</v>
      </c>
      <c r="G120" s="27">
        <f>'Assumps Input'!G99</f>
        <v>0</v>
      </c>
      <c r="H120" s="27">
        <f>'Assumps Input'!H99</f>
        <v>0</v>
      </c>
      <c r="I120" s="27">
        <f>'Assumps Input'!I99</f>
        <v>0</v>
      </c>
      <c r="J120" s="27">
        <f>'Assumps Input'!J99</f>
        <v>0</v>
      </c>
      <c r="K120" s="27">
        <f>'Assumps Input'!K99</f>
        <v>0</v>
      </c>
      <c r="L120" s="27">
        <f>'Assumps Input'!L99</f>
        <v>0</v>
      </c>
      <c r="M120" s="27">
        <f>'Assumps Input'!M99</f>
        <v>0</v>
      </c>
      <c r="N120" s="27">
        <f>'Assumps Input'!N99</f>
        <v>0</v>
      </c>
      <c r="O120" s="27">
        <f>'Assumps Input'!O99</f>
        <v>0</v>
      </c>
      <c r="P120" s="24">
        <f>SUM(D120:O120)</f>
        <v>0</v>
      </c>
    </row>
    <row r="121" spans="1:16" ht="12">
      <c r="A121" s="4" t="s">
        <v>83</v>
      </c>
      <c r="D121" s="27">
        <f>D120</f>
        <v>0</v>
      </c>
      <c r="E121" s="27">
        <f aca="true" t="shared" si="31" ref="E121:P121">E120</f>
        <v>0</v>
      </c>
      <c r="F121" s="27">
        <f t="shared" si="31"/>
        <v>0</v>
      </c>
      <c r="G121" s="27">
        <f t="shared" si="31"/>
        <v>0</v>
      </c>
      <c r="H121" s="27">
        <f t="shared" si="31"/>
        <v>0</v>
      </c>
      <c r="I121" s="27">
        <f t="shared" si="31"/>
        <v>0</v>
      </c>
      <c r="J121" s="27">
        <f t="shared" si="31"/>
        <v>0</v>
      </c>
      <c r="K121" s="27">
        <f t="shared" si="31"/>
        <v>0</v>
      </c>
      <c r="L121" s="27">
        <f t="shared" si="31"/>
        <v>0</v>
      </c>
      <c r="M121" s="27">
        <f t="shared" si="31"/>
        <v>0</v>
      </c>
      <c r="N121" s="27">
        <f t="shared" si="31"/>
        <v>0</v>
      </c>
      <c r="O121" s="27">
        <f t="shared" si="31"/>
        <v>0</v>
      </c>
      <c r="P121" s="27">
        <f t="shared" si="31"/>
        <v>0</v>
      </c>
    </row>
    <row r="122" spans="1:16" ht="12">
      <c r="A122" s="4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2">
      <c r="A123" t="s">
        <v>36</v>
      </c>
      <c r="D123" s="27">
        <f>D111+D117+D121</f>
        <v>0</v>
      </c>
      <c r="E123" s="27">
        <f aca="true" t="shared" si="32" ref="E123:O123">E111+E117+E121</f>
        <v>0</v>
      </c>
      <c r="F123" s="27">
        <f t="shared" si="32"/>
        <v>0</v>
      </c>
      <c r="G123" s="27">
        <f t="shared" si="32"/>
        <v>0</v>
      </c>
      <c r="H123" s="27">
        <f t="shared" si="32"/>
        <v>0</v>
      </c>
      <c r="I123" s="27">
        <f t="shared" si="32"/>
        <v>0</v>
      </c>
      <c r="J123" s="27">
        <f t="shared" si="32"/>
        <v>0</v>
      </c>
      <c r="K123" s="27">
        <f t="shared" si="32"/>
        <v>0</v>
      </c>
      <c r="L123" s="27">
        <f t="shared" si="32"/>
        <v>0</v>
      </c>
      <c r="M123" s="27">
        <f t="shared" si="32"/>
        <v>0</v>
      </c>
      <c r="N123" s="27">
        <f t="shared" si="32"/>
        <v>0</v>
      </c>
      <c r="O123" s="27">
        <f t="shared" si="32"/>
        <v>0</v>
      </c>
      <c r="P123" s="24">
        <f>SUM(D123:O123)</f>
        <v>0</v>
      </c>
    </row>
    <row r="124" spans="1:16" ht="12">
      <c r="A124" t="s">
        <v>176</v>
      </c>
      <c r="D124" s="24">
        <f>IF((D126+D123)&gt;'Assumps Input'!D86,(IF(AND(C79&gt;-1,C79&lt;=(ABS(D123))),(-C79),'Assumps Input'!D86-(D126+D123))),('Assumps Input'!D86-(D126+D123)))</f>
        <v>0</v>
      </c>
      <c r="E124" s="24">
        <f>IF((E126+E123)&gt;'Assumps Input'!E86,(IF(AND(D79&gt;-1,D79&lt;=(ABS(E123))),(-D79),'Assumps Input'!E86-(E126+E123))),('Assumps Input'!E86-(E126+E123)))</f>
        <v>0</v>
      </c>
      <c r="F124" s="24">
        <f>IF((F126+F123)&gt;'Assumps Input'!F86,(IF(AND(E79&gt;-1,E79&lt;=(ABS(F123))),(-E79),'Assumps Input'!F86-(F126+F123))),('Assumps Input'!F86-(F126+F123)))</f>
        <v>0</v>
      </c>
      <c r="G124" s="24">
        <f>IF((G126+G123)&gt;'Assumps Input'!G86,(IF(AND(F79&gt;-1,F79&lt;=(ABS(G123))),(-F79),'Assumps Input'!G86-(G126+G123))),('Assumps Input'!G86-(G126+G123)))</f>
        <v>0</v>
      </c>
      <c r="H124" s="24">
        <f>IF((H126+H123)&gt;'Assumps Input'!H86,(IF(AND(G79&gt;-1,G79&lt;=(ABS(H123))),(-G79),'Assumps Input'!H86-(H126+H123))),('Assumps Input'!H86-(H126+H123)))</f>
        <v>0</v>
      </c>
      <c r="I124" s="24">
        <f>IF((I126+I123)&gt;'Assumps Input'!I86,(IF(AND(H79&gt;-1,H79&lt;=(ABS(I123))),(-H79),'Assumps Input'!I86-(I126+I123))),('Assumps Input'!I86-(I126+I123)))</f>
        <v>0</v>
      </c>
      <c r="J124" s="24">
        <f>IF((J126+J123)&gt;'Assumps Input'!J86,(IF(AND(I79&gt;-1,I79&lt;=(ABS(J123))),(-I79),'Assumps Input'!J86-(J126+J123))),('Assumps Input'!J86-(J126+J123)))</f>
        <v>0</v>
      </c>
      <c r="K124" s="24">
        <f>IF((K126+K123)&gt;'Assumps Input'!K86,(IF(AND(J79&gt;-1,J79&lt;=(ABS(K123))),(-J79),'Assumps Input'!K86-(K126+K123))),('Assumps Input'!K86-(K126+K123)))</f>
        <v>0</v>
      </c>
      <c r="L124" s="24">
        <f>IF((L126+L123)&gt;'Assumps Input'!L86,(IF(AND(K79&gt;-1,K79&lt;=(ABS(L123))),(-K79),'Assumps Input'!L86-(L126+L123))),('Assumps Input'!L86-(L126+L123)))</f>
        <v>0</v>
      </c>
      <c r="M124" s="24">
        <f>IF((M126+M123)&gt;'Assumps Input'!M86,(IF(AND(L79&gt;-1,L79&lt;=(ABS(M123))),(-L79),'Assumps Input'!M86-(M126+M123))),('Assumps Input'!M86-(M126+M123)))</f>
        <v>0</v>
      </c>
      <c r="N124" s="24">
        <f>IF((N126+N123)&gt;'Assumps Input'!N86,(IF(AND(M79&gt;-1,M79&lt;=(ABS(N123))),(-M79),'Assumps Input'!N86-(N126+N123))),('Assumps Input'!N86-(N126+N123)))</f>
        <v>0</v>
      </c>
      <c r="O124" s="24">
        <f>IF((O126+O123)&gt;'Assumps Input'!O86,(IF(AND(N79&gt;-1,N79&lt;=(ABS(O123))),(-N79),'Assumps Input'!O86-(O126+O123))),('Assumps Input'!O86-(O126+O123)))</f>
        <v>0</v>
      </c>
      <c r="P124" s="24">
        <f>SUM(D124:O124)</f>
        <v>0</v>
      </c>
    </row>
    <row r="125" spans="4:16" ht="12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49" t="s">
        <v>16</v>
      </c>
    </row>
    <row r="126" spans="1:16" ht="12">
      <c r="A126" t="s">
        <v>37</v>
      </c>
      <c r="D126" s="49">
        <f>C65</f>
        <v>0</v>
      </c>
      <c r="E126" s="27">
        <f>D127</f>
        <v>0</v>
      </c>
      <c r="F126" s="27">
        <f aca="true" t="shared" si="33" ref="F126:O126">E127</f>
        <v>0</v>
      </c>
      <c r="G126" s="27">
        <f t="shared" si="33"/>
        <v>0</v>
      </c>
      <c r="H126" s="27">
        <f t="shared" si="33"/>
        <v>0</v>
      </c>
      <c r="I126" s="27">
        <f t="shared" si="33"/>
        <v>0</v>
      </c>
      <c r="J126" s="27">
        <f t="shared" si="33"/>
        <v>0</v>
      </c>
      <c r="K126" s="27">
        <f t="shared" si="33"/>
        <v>0</v>
      </c>
      <c r="L126" s="27">
        <f t="shared" si="33"/>
        <v>0</v>
      </c>
      <c r="M126" s="27">
        <f t="shared" si="33"/>
        <v>0</v>
      </c>
      <c r="N126" s="27">
        <f t="shared" si="33"/>
        <v>0</v>
      </c>
      <c r="O126" s="27">
        <f t="shared" si="33"/>
        <v>0</v>
      </c>
      <c r="P126" s="27">
        <f>D126</f>
        <v>0</v>
      </c>
    </row>
    <row r="127" spans="1:16" ht="12">
      <c r="A127" t="s">
        <v>38</v>
      </c>
      <c r="D127" s="27">
        <f>SUM(D123:D126)</f>
        <v>0</v>
      </c>
      <c r="E127" s="27">
        <f>SUM(E123:E126)</f>
        <v>0</v>
      </c>
      <c r="F127" s="27">
        <f aca="true" t="shared" si="34" ref="F127:P127">SUM(F123:F126)</f>
        <v>0</v>
      </c>
      <c r="G127" s="27">
        <f t="shared" si="34"/>
        <v>0</v>
      </c>
      <c r="H127" s="27">
        <f t="shared" si="34"/>
        <v>0</v>
      </c>
      <c r="I127" s="27">
        <f t="shared" si="34"/>
        <v>0</v>
      </c>
      <c r="J127" s="27">
        <f t="shared" si="34"/>
        <v>0</v>
      </c>
      <c r="K127" s="27">
        <f t="shared" si="34"/>
        <v>0</v>
      </c>
      <c r="L127" s="27">
        <f t="shared" si="34"/>
        <v>0</v>
      </c>
      <c r="M127" s="27">
        <f t="shared" si="34"/>
        <v>0</v>
      </c>
      <c r="N127" s="27">
        <f t="shared" si="34"/>
        <v>0</v>
      </c>
      <c r="O127" s="27">
        <f t="shared" si="34"/>
        <v>0</v>
      </c>
      <c r="P127" s="27">
        <f t="shared" si="34"/>
        <v>0</v>
      </c>
    </row>
  </sheetData>
  <sheetProtection sheet="1" objects="1" scenarios="1"/>
  <printOptions/>
  <pageMargins left="0.75" right="0.75" top="1" bottom="1" header="0.5" footer="0.5"/>
  <pageSetup fitToHeight="3" horizontalDpi="300" verticalDpi="300" orientation="landscape" scale="58"/>
  <rowBreaks count="2" manualBreakCount="2">
    <brk id="62" max="15" man="1"/>
    <brk id="94" max="1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P127"/>
  <sheetViews>
    <sheetView workbookViewId="0" topLeftCell="A1">
      <selection activeCell="A1" sqref="A1"/>
    </sheetView>
  </sheetViews>
  <sheetFormatPr defaultColWidth="8.8515625" defaultRowHeight="12.75"/>
  <cols>
    <col min="1" max="1" width="27.140625" style="0" customWidth="1"/>
    <col min="2" max="2" width="5.7109375" style="0" customWidth="1"/>
    <col min="3" max="3" width="14.00390625" style="0" customWidth="1"/>
    <col min="4" max="5" width="10.28125" style="0" customWidth="1"/>
    <col min="6" max="6" width="10.28125" style="0" bestFit="1" customWidth="1"/>
    <col min="7" max="16" width="10.28125" style="0" customWidth="1"/>
  </cols>
  <sheetData>
    <row r="1" spans="1:16" ht="12">
      <c r="A1" s="4" t="s">
        <v>187</v>
      </c>
      <c r="C1" s="3">
        <f ca="1">NOW()</f>
        <v>40947.349790277774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">
      <c r="A2" s="4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5" ht="12">
      <c r="A3" s="4" t="s">
        <v>1</v>
      </c>
      <c r="D3" s="37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6" ht="12">
      <c r="A4" s="4" t="s">
        <v>16</v>
      </c>
      <c r="B4" s="4"/>
      <c r="C4" s="4"/>
      <c r="D4" s="8" t="s">
        <v>65</v>
      </c>
      <c r="E4" s="8" t="s">
        <v>66</v>
      </c>
      <c r="F4" s="8" t="s">
        <v>67</v>
      </c>
      <c r="G4" s="8" t="s">
        <v>68</v>
      </c>
      <c r="H4" s="8" t="s">
        <v>69</v>
      </c>
      <c r="I4" s="8" t="s">
        <v>70</v>
      </c>
      <c r="J4" s="8" t="s">
        <v>71</v>
      </c>
      <c r="K4" s="8" t="s">
        <v>72</v>
      </c>
      <c r="L4" s="8" t="s">
        <v>73</v>
      </c>
      <c r="M4" s="8" t="s">
        <v>74</v>
      </c>
      <c r="N4" s="8" t="s">
        <v>75</v>
      </c>
      <c r="O4" s="8" t="s">
        <v>76</v>
      </c>
      <c r="P4" s="8" t="s">
        <v>47</v>
      </c>
    </row>
    <row r="5" ht="12">
      <c r="A5" t="s">
        <v>15</v>
      </c>
    </row>
    <row r="6" spans="1:16" ht="12">
      <c r="A6" t="s">
        <v>167</v>
      </c>
      <c r="D6" s="24">
        <f>'Assumps Input'!D104*'Assumps Input'!D105*'Assumps Input'!D107</f>
        <v>0</v>
      </c>
      <c r="E6" s="24">
        <f>'Assumps Input'!E104*'Assumps Input'!E105*'Assumps Input'!E107</f>
        <v>0</v>
      </c>
      <c r="F6" s="24">
        <f>'Assumps Input'!F104*'Assumps Input'!F105*'Assumps Input'!F107</f>
        <v>0</v>
      </c>
      <c r="G6" s="24">
        <f>'Assumps Input'!G104*'Assumps Input'!G105*'Assumps Input'!G107</f>
        <v>0</v>
      </c>
      <c r="H6" s="24">
        <f>'Assumps Input'!H104*'Assumps Input'!H105*'Assumps Input'!H107</f>
        <v>0</v>
      </c>
      <c r="I6" s="24">
        <f>'Assumps Input'!I104*'Assumps Input'!I105*'Assumps Input'!I107</f>
        <v>0</v>
      </c>
      <c r="J6" s="24">
        <f>'Assumps Input'!J104*'Assumps Input'!J105*'Assumps Input'!J107</f>
        <v>0</v>
      </c>
      <c r="K6" s="24">
        <f>'Assumps Input'!K104*'Assumps Input'!K105*'Assumps Input'!K107</f>
        <v>0</v>
      </c>
      <c r="L6" s="24">
        <f>'Assumps Input'!L104*'Assumps Input'!L105*'Assumps Input'!L107</f>
        <v>0</v>
      </c>
      <c r="M6" s="24">
        <f>'Assumps Input'!M104*'Assumps Input'!M105*'Assumps Input'!M107</f>
        <v>0</v>
      </c>
      <c r="N6" s="24">
        <f>'Assumps Input'!N104*'Assumps Input'!N105*'Assumps Input'!N107</f>
        <v>0</v>
      </c>
      <c r="O6" s="24">
        <f>'Assumps Input'!O104*'Assumps Input'!O105*'Assumps Input'!O107</f>
        <v>0</v>
      </c>
      <c r="P6" s="27">
        <f aca="true" t="shared" si="0" ref="P6:P11">SUM(D6:O6)</f>
        <v>0</v>
      </c>
    </row>
    <row r="7" spans="1:16" ht="12">
      <c r="A7" t="s">
        <v>168</v>
      </c>
      <c r="D7" s="24">
        <f>'Assumps Input'!D104*'Assumps Input'!D105*'Assumps Input'!D108</f>
        <v>0</v>
      </c>
      <c r="E7" s="24">
        <f>'Assumps Input'!E104*'Assumps Input'!E105*'Assumps Input'!E108</f>
        <v>0</v>
      </c>
      <c r="F7" s="24">
        <f>'Assumps Input'!F104*'Assumps Input'!F105*'Assumps Input'!F108</f>
        <v>0</v>
      </c>
      <c r="G7" s="24">
        <f>'Assumps Input'!G104*'Assumps Input'!G105*'Assumps Input'!G108</f>
        <v>0</v>
      </c>
      <c r="H7" s="24">
        <f>'Assumps Input'!H104*'Assumps Input'!H105*'Assumps Input'!H108</f>
        <v>0</v>
      </c>
      <c r="I7" s="24">
        <f>'Assumps Input'!I104*'Assumps Input'!I105*'Assumps Input'!I108</f>
        <v>0</v>
      </c>
      <c r="J7" s="24">
        <f>'Assumps Input'!J104*'Assumps Input'!J105*'Assumps Input'!J108</f>
        <v>0</v>
      </c>
      <c r="K7" s="24">
        <f>'Assumps Input'!K104*'Assumps Input'!K105*'Assumps Input'!K108</f>
        <v>0</v>
      </c>
      <c r="L7" s="24">
        <f>'Assumps Input'!L104*'Assumps Input'!L105*'Assumps Input'!L108</f>
        <v>0</v>
      </c>
      <c r="M7" s="24">
        <f>'Assumps Input'!M104*'Assumps Input'!M105*'Assumps Input'!M108</f>
        <v>0</v>
      </c>
      <c r="N7" s="24">
        <f>'Assumps Input'!N104*'Assumps Input'!N105*'Assumps Input'!N108</f>
        <v>0</v>
      </c>
      <c r="O7" s="24">
        <f>'Assumps Input'!O104*'Assumps Input'!O105*'Assumps Input'!O108</f>
        <v>0</v>
      </c>
      <c r="P7" s="27">
        <f t="shared" si="0"/>
        <v>0</v>
      </c>
    </row>
    <row r="8" spans="1:16" ht="12">
      <c r="A8" t="s">
        <v>115</v>
      </c>
      <c r="D8" s="46">
        <v>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v>0</v>
      </c>
      <c r="P8" s="27">
        <f t="shared" si="0"/>
        <v>0</v>
      </c>
    </row>
    <row r="9" spans="1:16" ht="12">
      <c r="A9" t="s">
        <v>116</v>
      </c>
      <c r="D9" s="46">
        <v>0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27">
        <f t="shared" si="0"/>
        <v>0</v>
      </c>
    </row>
    <row r="10" spans="1:16" ht="12">
      <c r="A10" s="43" t="s">
        <v>124</v>
      </c>
      <c r="D10" s="46">
        <v>0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v>0</v>
      </c>
      <c r="P10" s="27">
        <f t="shared" si="0"/>
        <v>0</v>
      </c>
    </row>
    <row r="11" spans="1:16" ht="12">
      <c r="A11" t="s">
        <v>117</v>
      </c>
      <c r="D11" s="46">
        <v>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27">
        <f t="shared" si="0"/>
        <v>0</v>
      </c>
    </row>
    <row r="12" spans="1:16" ht="12">
      <c r="A12" s="4" t="s">
        <v>137</v>
      </c>
      <c r="D12" s="42">
        <f>SUM(D6:D11)</f>
        <v>0</v>
      </c>
      <c r="E12" s="42">
        <f aca="true" t="shared" si="1" ref="E12:O12">SUM(E6:E11)</f>
        <v>0</v>
      </c>
      <c r="F12" s="42">
        <f t="shared" si="1"/>
        <v>0</v>
      </c>
      <c r="G12" s="42">
        <f t="shared" si="1"/>
        <v>0</v>
      </c>
      <c r="H12" s="42">
        <f t="shared" si="1"/>
        <v>0</v>
      </c>
      <c r="I12" s="42">
        <f t="shared" si="1"/>
        <v>0</v>
      </c>
      <c r="J12" s="42">
        <f t="shared" si="1"/>
        <v>0</v>
      </c>
      <c r="K12" s="42">
        <f t="shared" si="1"/>
        <v>0</v>
      </c>
      <c r="L12" s="42">
        <f t="shared" si="1"/>
        <v>0</v>
      </c>
      <c r="M12" s="42">
        <f t="shared" si="1"/>
        <v>0</v>
      </c>
      <c r="N12" s="42">
        <f t="shared" si="1"/>
        <v>0</v>
      </c>
      <c r="O12" s="42">
        <f t="shared" si="1"/>
        <v>0</v>
      </c>
      <c r="P12" s="24">
        <f>SUM(P6:P11)</f>
        <v>0</v>
      </c>
    </row>
    <row r="13" spans="1:16" ht="12">
      <c r="A13" s="4"/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5"/>
      <c r="P13" s="25"/>
    </row>
    <row r="14" spans="1:16" ht="12">
      <c r="A14" s="4" t="s">
        <v>138</v>
      </c>
      <c r="D14" s="41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  <c r="P14" s="40"/>
    </row>
    <row r="15" spans="1:16" ht="12">
      <c r="A15" s="43" t="s">
        <v>140</v>
      </c>
      <c r="D15" s="27">
        <f>(D6+D7)*'Assumps Input'!D118</f>
        <v>0</v>
      </c>
      <c r="E15" s="27">
        <f>(E6+E7)*'Assumps Input'!E118</f>
        <v>0</v>
      </c>
      <c r="F15" s="27">
        <f>(F6+F7)*'Assumps Input'!F118</f>
        <v>0</v>
      </c>
      <c r="G15" s="27">
        <f>(G6+G7)*'Assumps Input'!G118</f>
        <v>0</v>
      </c>
      <c r="H15" s="27">
        <f>(H6+H7)*'Assumps Input'!H118</f>
        <v>0</v>
      </c>
      <c r="I15" s="27">
        <f>(I6+I7)*'Assumps Input'!I118</f>
        <v>0</v>
      </c>
      <c r="J15" s="27">
        <f>(J6+J7)*'Assumps Input'!J118</f>
        <v>0</v>
      </c>
      <c r="K15" s="27">
        <f>(K6+K7)*'Assumps Input'!K118</f>
        <v>0</v>
      </c>
      <c r="L15" s="27">
        <f>(L6+L7)*'Assumps Input'!L118</f>
        <v>0</v>
      </c>
      <c r="M15" s="27">
        <f>(M6+M7)*'Assumps Input'!M118</f>
        <v>0</v>
      </c>
      <c r="N15" s="27">
        <f>(N6+N7)*'Assumps Input'!N118</f>
        <v>0</v>
      </c>
      <c r="O15" s="27">
        <f>(O6+O7)*'Assumps Input'!O118</f>
        <v>0</v>
      </c>
      <c r="P15" s="27">
        <f aca="true" t="shared" si="2" ref="P15:P32">SUM(D15:O15)</f>
        <v>0</v>
      </c>
    </row>
    <row r="16" spans="1:16" ht="12">
      <c r="A16" s="43" t="s">
        <v>17</v>
      </c>
      <c r="D16" s="28">
        <v>0</v>
      </c>
      <c r="E16" s="28">
        <v>0</v>
      </c>
      <c r="F16" s="28">
        <v>0</v>
      </c>
      <c r="G16" s="28">
        <v>0</v>
      </c>
      <c r="H16" s="28">
        <v>0</v>
      </c>
      <c r="I16" s="28">
        <v>0</v>
      </c>
      <c r="J16" s="28">
        <v>0</v>
      </c>
      <c r="K16" s="28">
        <v>0</v>
      </c>
      <c r="L16" s="28">
        <v>0</v>
      </c>
      <c r="M16" s="28">
        <v>0</v>
      </c>
      <c r="N16" s="28">
        <v>0</v>
      </c>
      <c r="O16" s="28">
        <v>0</v>
      </c>
      <c r="P16" s="27">
        <f t="shared" si="2"/>
        <v>0</v>
      </c>
    </row>
    <row r="17" spans="1:16" ht="12">
      <c r="A17" s="43" t="s">
        <v>191</v>
      </c>
      <c r="D17" s="50">
        <f>D16*'Assumps Input'!$E$125</f>
        <v>0</v>
      </c>
      <c r="E17" s="50">
        <f>E16*'Assumps Input'!$E$125</f>
        <v>0</v>
      </c>
      <c r="F17" s="50">
        <f>F16*'Assumps Input'!$E$125</f>
        <v>0</v>
      </c>
      <c r="G17" s="50">
        <f>G16*'Assumps Input'!$E$125</f>
        <v>0</v>
      </c>
      <c r="H17" s="50">
        <f>H16*'Assumps Input'!$E$125</f>
        <v>0</v>
      </c>
      <c r="I17" s="50">
        <f>I16*'Assumps Input'!$E$125</f>
        <v>0</v>
      </c>
      <c r="J17" s="50">
        <f>J16*'Assumps Input'!$E$125</f>
        <v>0</v>
      </c>
      <c r="K17" s="50">
        <f>K16*'Assumps Input'!$E$125</f>
        <v>0</v>
      </c>
      <c r="L17" s="50">
        <f>L16*'Assumps Input'!$E$125</f>
        <v>0</v>
      </c>
      <c r="M17" s="50">
        <f>M16*'Assumps Input'!$E$125</f>
        <v>0</v>
      </c>
      <c r="N17" s="50">
        <f>N16*'Assumps Input'!$E$125</f>
        <v>0</v>
      </c>
      <c r="O17" s="50">
        <f>O16*'Assumps Input'!$E$125</f>
        <v>0</v>
      </c>
      <c r="P17" s="27">
        <f t="shared" si="2"/>
        <v>0</v>
      </c>
    </row>
    <row r="18" spans="1:16" ht="12">
      <c r="A18" s="43" t="s">
        <v>18</v>
      </c>
      <c r="D18" s="46">
        <v>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v>0</v>
      </c>
      <c r="P18" s="27">
        <f t="shared" si="2"/>
        <v>0</v>
      </c>
    </row>
    <row r="19" spans="1:16" ht="12">
      <c r="A19" s="43" t="s">
        <v>141</v>
      </c>
      <c r="D19" s="46">
        <v>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27">
        <f t="shared" si="2"/>
        <v>0</v>
      </c>
    </row>
    <row r="20" spans="1:16" ht="12">
      <c r="A20" s="43" t="s">
        <v>121</v>
      </c>
      <c r="D20" s="46">
        <v>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27">
        <f t="shared" si="2"/>
        <v>0</v>
      </c>
    </row>
    <row r="21" spans="1:16" ht="12">
      <c r="A21" s="43" t="s">
        <v>142</v>
      </c>
      <c r="D21" s="46">
        <v>0</v>
      </c>
      <c r="E21" s="46">
        <v>0</v>
      </c>
      <c r="F21" s="46">
        <v>0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27">
        <f t="shared" si="2"/>
        <v>0</v>
      </c>
    </row>
    <row r="22" spans="1:16" ht="12">
      <c r="A22" s="43" t="s">
        <v>143</v>
      </c>
      <c r="D22" s="46">
        <v>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27">
        <f t="shared" si="2"/>
        <v>0</v>
      </c>
    </row>
    <row r="23" spans="1:16" ht="12">
      <c r="A23" s="44" t="s">
        <v>129</v>
      </c>
      <c r="B23" s="6"/>
      <c r="C23" s="6"/>
      <c r="D23" s="46">
        <v>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27">
        <f t="shared" si="2"/>
        <v>0</v>
      </c>
    </row>
    <row r="24" spans="1:16" ht="12">
      <c r="A24" s="43" t="s">
        <v>19</v>
      </c>
      <c r="D24" s="46">
        <v>0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v>0</v>
      </c>
      <c r="P24" s="27">
        <f t="shared" si="2"/>
        <v>0</v>
      </c>
    </row>
    <row r="25" spans="1:16" ht="12">
      <c r="A25" s="43" t="s">
        <v>144</v>
      </c>
      <c r="D25" s="46">
        <v>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27">
        <f t="shared" si="2"/>
        <v>0</v>
      </c>
    </row>
    <row r="26" spans="1:16" ht="12">
      <c r="A26" s="43" t="s">
        <v>123</v>
      </c>
      <c r="D26" s="46">
        <v>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27">
        <f t="shared" si="2"/>
        <v>0</v>
      </c>
    </row>
    <row r="27" spans="1:16" ht="12">
      <c r="A27" s="43" t="s">
        <v>145</v>
      </c>
      <c r="D27" s="46">
        <v>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27">
        <f t="shared" si="2"/>
        <v>0</v>
      </c>
    </row>
    <row r="28" spans="1:16" ht="12">
      <c r="A28" s="43" t="s">
        <v>124</v>
      </c>
      <c r="D28" s="55">
        <f>D10</f>
        <v>0</v>
      </c>
      <c r="E28" s="55">
        <f aca="true" t="shared" si="3" ref="E28:O28">E10</f>
        <v>0</v>
      </c>
      <c r="F28" s="55">
        <f t="shared" si="3"/>
        <v>0</v>
      </c>
      <c r="G28" s="55">
        <f t="shared" si="3"/>
        <v>0</v>
      </c>
      <c r="H28" s="55">
        <f t="shared" si="3"/>
        <v>0</v>
      </c>
      <c r="I28" s="55">
        <f t="shared" si="3"/>
        <v>0</v>
      </c>
      <c r="J28" s="55">
        <f t="shared" si="3"/>
        <v>0</v>
      </c>
      <c r="K28" s="55">
        <f t="shared" si="3"/>
        <v>0</v>
      </c>
      <c r="L28" s="55">
        <f t="shared" si="3"/>
        <v>0</v>
      </c>
      <c r="M28" s="55">
        <f t="shared" si="3"/>
        <v>0</v>
      </c>
      <c r="N28" s="55">
        <f t="shared" si="3"/>
        <v>0</v>
      </c>
      <c r="O28" s="55">
        <f t="shared" si="3"/>
        <v>0</v>
      </c>
      <c r="P28" s="27">
        <f t="shared" si="2"/>
        <v>0</v>
      </c>
    </row>
    <row r="29" spans="1:16" ht="12">
      <c r="A29" s="43" t="s">
        <v>146</v>
      </c>
      <c r="D29" s="47">
        <v>0</v>
      </c>
      <c r="E29" s="47">
        <v>0</v>
      </c>
      <c r="F29" s="47">
        <v>0</v>
      </c>
      <c r="G29" s="47">
        <v>0</v>
      </c>
      <c r="H29" s="47">
        <v>0</v>
      </c>
      <c r="I29" s="47">
        <v>0</v>
      </c>
      <c r="J29" s="47">
        <v>0</v>
      </c>
      <c r="K29" s="47">
        <v>0</v>
      </c>
      <c r="L29" s="47">
        <v>0</v>
      </c>
      <c r="M29" s="47">
        <v>0</v>
      </c>
      <c r="N29" s="47">
        <v>0</v>
      </c>
      <c r="O29" s="47">
        <v>0</v>
      </c>
      <c r="P29" s="27">
        <f t="shared" si="2"/>
        <v>0</v>
      </c>
    </row>
    <row r="30" spans="1:16" ht="12">
      <c r="A30" s="43" t="s">
        <v>169</v>
      </c>
      <c r="D30" s="42">
        <f>D7*'Assumps Input'!D115</f>
        <v>0</v>
      </c>
      <c r="E30" s="42">
        <f>E7*'Assumps Input'!E67</f>
        <v>0</v>
      </c>
      <c r="F30" s="42">
        <f>F7*'Assumps Input'!F67</f>
        <v>0</v>
      </c>
      <c r="G30" s="42">
        <f>G7*'Assumps Input'!G67</f>
        <v>0</v>
      </c>
      <c r="H30" s="42">
        <f>H7*'Assumps Input'!H67</f>
        <v>0</v>
      </c>
      <c r="I30" s="42">
        <f>I7*'Assumps Input'!I67</f>
        <v>0</v>
      </c>
      <c r="J30" s="42">
        <f>J7*'Assumps Input'!J67</f>
        <v>0</v>
      </c>
      <c r="K30" s="42">
        <f>K7*'Assumps Input'!K67</f>
        <v>0</v>
      </c>
      <c r="L30" s="42">
        <f>L7*'Assumps Input'!L67</f>
        <v>0</v>
      </c>
      <c r="M30" s="42">
        <f>M7*'Assumps Input'!M67</f>
        <v>0</v>
      </c>
      <c r="N30" s="42">
        <f>N7*'Assumps Input'!N67</f>
        <v>0</v>
      </c>
      <c r="O30" s="42">
        <f>O7*'Assumps Input'!O67</f>
        <v>0</v>
      </c>
      <c r="P30" s="27">
        <f t="shared" si="2"/>
        <v>0</v>
      </c>
    </row>
    <row r="31" spans="1:16" ht="12">
      <c r="A31" s="43" t="s">
        <v>190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27">
        <f t="shared" si="2"/>
        <v>0</v>
      </c>
    </row>
    <row r="32" spans="1:16" ht="12">
      <c r="A32" s="43" t="s">
        <v>117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27">
        <f t="shared" si="2"/>
        <v>0</v>
      </c>
    </row>
    <row r="33" spans="1:16" ht="12">
      <c r="A33" s="4" t="s">
        <v>139</v>
      </c>
      <c r="D33" s="50">
        <f>SUM(D15:D32)</f>
        <v>0</v>
      </c>
      <c r="E33" s="50">
        <f aca="true" t="shared" si="4" ref="E33:O33">SUM(E15:E32)</f>
        <v>0</v>
      </c>
      <c r="F33" s="50">
        <f t="shared" si="4"/>
        <v>0</v>
      </c>
      <c r="G33" s="50">
        <f t="shared" si="4"/>
        <v>0</v>
      </c>
      <c r="H33" s="50">
        <f t="shared" si="4"/>
        <v>0</v>
      </c>
      <c r="I33" s="50">
        <f t="shared" si="4"/>
        <v>0</v>
      </c>
      <c r="J33" s="50">
        <f t="shared" si="4"/>
        <v>0</v>
      </c>
      <c r="K33" s="50">
        <f t="shared" si="4"/>
        <v>0</v>
      </c>
      <c r="L33" s="50">
        <f t="shared" si="4"/>
        <v>0</v>
      </c>
      <c r="M33" s="50">
        <f t="shared" si="4"/>
        <v>0</v>
      </c>
      <c r="N33" s="50">
        <f t="shared" si="4"/>
        <v>0</v>
      </c>
      <c r="O33" s="50">
        <f t="shared" si="4"/>
        <v>0</v>
      </c>
      <c r="P33" s="27">
        <f>SUM(P15:P32)</f>
        <v>0</v>
      </c>
    </row>
    <row r="34" spans="1:16" ht="12">
      <c r="A34" s="4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51"/>
    </row>
    <row r="35" spans="1:16" ht="12">
      <c r="A35" s="4" t="s">
        <v>147</v>
      </c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51"/>
    </row>
    <row r="36" spans="1:16" ht="12">
      <c r="A36" s="43" t="s">
        <v>17</v>
      </c>
      <c r="D36" s="28">
        <v>0</v>
      </c>
      <c r="E36" s="28">
        <v>0</v>
      </c>
      <c r="F36" s="28">
        <v>0</v>
      </c>
      <c r="G36" s="28">
        <v>0</v>
      </c>
      <c r="H36" s="28">
        <v>0</v>
      </c>
      <c r="I36" s="28">
        <v>0</v>
      </c>
      <c r="J36" s="28">
        <v>0</v>
      </c>
      <c r="K36" s="28">
        <v>0</v>
      </c>
      <c r="L36" s="28">
        <v>0</v>
      </c>
      <c r="M36" s="28">
        <v>0</v>
      </c>
      <c r="N36" s="28">
        <v>0</v>
      </c>
      <c r="O36" s="28">
        <v>0</v>
      </c>
      <c r="P36" s="27">
        <f aca="true" t="shared" si="5" ref="P36:P55">SUM(D36:O36)</f>
        <v>0</v>
      </c>
    </row>
    <row r="37" spans="1:16" ht="12">
      <c r="A37" s="43" t="s">
        <v>191</v>
      </c>
      <c r="D37" s="50">
        <f>D36*'Assumps Input'!$E$125</f>
        <v>0</v>
      </c>
      <c r="E37" s="50">
        <f>E36*'Assumps Input'!$E$125</f>
        <v>0</v>
      </c>
      <c r="F37" s="50">
        <f>F36*'Assumps Input'!$E$125</f>
        <v>0</v>
      </c>
      <c r="G37" s="50">
        <f>G36*'Assumps Input'!$E$125</f>
        <v>0</v>
      </c>
      <c r="H37" s="50">
        <f>H36*'Assumps Input'!$E$125</f>
        <v>0</v>
      </c>
      <c r="I37" s="50">
        <f>I36*'Assumps Input'!$E$125</f>
        <v>0</v>
      </c>
      <c r="J37" s="50">
        <f>J36*'Assumps Input'!$E$125</f>
        <v>0</v>
      </c>
      <c r="K37" s="50">
        <f>K36*'Assumps Input'!$E$125</f>
        <v>0</v>
      </c>
      <c r="L37" s="50">
        <f>L36*'Assumps Input'!$E$125</f>
        <v>0</v>
      </c>
      <c r="M37" s="50">
        <f>M36*'Assumps Input'!$E$125</f>
        <v>0</v>
      </c>
      <c r="N37" s="50">
        <f>N36*'Assumps Input'!$E$125</f>
        <v>0</v>
      </c>
      <c r="O37" s="50">
        <f>O36*'Assumps Input'!$E$125</f>
        <v>0</v>
      </c>
      <c r="P37" s="27">
        <f t="shared" si="5"/>
        <v>0</v>
      </c>
    </row>
    <row r="38" spans="1:16" ht="12">
      <c r="A38" s="43" t="s">
        <v>18</v>
      </c>
      <c r="D38" s="28">
        <v>0</v>
      </c>
      <c r="E38" s="28">
        <v>0</v>
      </c>
      <c r="F38" s="28">
        <v>0</v>
      </c>
      <c r="G38" s="28">
        <v>0</v>
      </c>
      <c r="H38" s="28">
        <v>0</v>
      </c>
      <c r="I38" s="28">
        <v>0</v>
      </c>
      <c r="J38" s="28">
        <v>0</v>
      </c>
      <c r="K38" s="28">
        <v>0</v>
      </c>
      <c r="L38" s="28">
        <v>0</v>
      </c>
      <c r="M38" s="28">
        <v>0</v>
      </c>
      <c r="N38" s="28">
        <v>0</v>
      </c>
      <c r="O38" s="28">
        <v>0</v>
      </c>
      <c r="P38" s="27">
        <f t="shared" si="5"/>
        <v>0</v>
      </c>
    </row>
    <row r="39" spans="1:16" ht="12">
      <c r="A39" s="43" t="s">
        <v>119</v>
      </c>
      <c r="D39" s="28">
        <v>0</v>
      </c>
      <c r="E39" s="28">
        <v>0</v>
      </c>
      <c r="F39" s="28">
        <v>0</v>
      </c>
      <c r="G39" s="28">
        <v>0</v>
      </c>
      <c r="H39" s="28">
        <v>0</v>
      </c>
      <c r="I39" s="28">
        <v>0</v>
      </c>
      <c r="J39" s="28">
        <v>0</v>
      </c>
      <c r="K39" s="28">
        <v>0</v>
      </c>
      <c r="L39" s="28">
        <v>0</v>
      </c>
      <c r="M39" s="28">
        <v>0</v>
      </c>
      <c r="N39" s="28">
        <v>0</v>
      </c>
      <c r="O39" s="28">
        <v>0</v>
      </c>
      <c r="P39" s="27">
        <f t="shared" si="5"/>
        <v>0</v>
      </c>
    </row>
    <row r="40" spans="1:16" ht="12">
      <c r="A40" s="44" t="s">
        <v>122</v>
      </c>
      <c r="D40" s="28">
        <v>0</v>
      </c>
      <c r="E40" s="28">
        <v>0</v>
      </c>
      <c r="F40" s="28">
        <v>0</v>
      </c>
      <c r="G40" s="28">
        <v>0</v>
      </c>
      <c r="H40" s="28">
        <v>0</v>
      </c>
      <c r="I40" s="28">
        <v>0</v>
      </c>
      <c r="J40" s="28">
        <v>0</v>
      </c>
      <c r="K40" s="28">
        <v>0</v>
      </c>
      <c r="L40" s="28">
        <v>0</v>
      </c>
      <c r="M40" s="28">
        <v>0</v>
      </c>
      <c r="N40" s="28">
        <v>0</v>
      </c>
      <c r="O40" s="28">
        <v>0</v>
      </c>
      <c r="P40" s="27">
        <f t="shared" si="5"/>
        <v>0</v>
      </c>
    </row>
    <row r="41" spans="1:16" ht="12">
      <c r="A41" s="44" t="s">
        <v>132</v>
      </c>
      <c r="D41" s="28">
        <v>0</v>
      </c>
      <c r="E41" s="28">
        <v>0</v>
      </c>
      <c r="F41" s="28">
        <v>0</v>
      </c>
      <c r="G41" s="28">
        <v>0</v>
      </c>
      <c r="H41" s="28">
        <v>0</v>
      </c>
      <c r="I41" s="28">
        <v>0</v>
      </c>
      <c r="J41" s="28">
        <v>0</v>
      </c>
      <c r="K41" s="28">
        <v>0</v>
      </c>
      <c r="L41" s="28">
        <v>0</v>
      </c>
      <c r="M41" s="28">
        <v>0</v>
      </c>
      <c r="N41" s="28">
        <v>0</v>
      </c>
      <c r="O41" s="28">
        <v>0</v>
      </c>
      <c r="P41" s="27">
        <f t="shared" si="5"/>
        <v>0</v>
      </c>
    </row>
    <row r="42" spans="1:16" ht="12">
      <c r="A42" s="43" t="s">
        <v>120</v>
      </c>
      <c r="D42" s="28">
        <v>0</v>
      </c>
      <c r="E42" s="28">
        <v>0</v>
      </c>
      <c r="F42" s="28">
        <v>0</v>
      </c>
      <c r="G42" s="28">
        <v>0</v>
      </c>
      <c r="H42" s="28">
        <v>0</v>
      </c>
      <c r="I42" s="28">
        <v>0</v>
      </c>
      <c r="J42" s="28">
        <v>0</v>
      </c>
      <c r="K42" s="28">
        <v>0</v>
      </c>
      <c r="L42" s="28">
        <v>0</v>
      </c>
      <c r="M42" s="28">
        <v>0</v>
      </c>
      <c r="N42" s="28">
        <v>0</v>
      </c>
      <c r="O42" s="28">
        <v>0</v>
      </c>
      <c r="P42" s="27">
        <f t="shared" si="5"/>
        <v>0</v>
      </c>
    </row>
    <row r="43" spans="1:16" ht="12">
      <c r="A43" s="43" t="s">
        <v>133</v>
      </c>
      <c r="D43" s="28">
        <v>0</v>
      </c>
      <c r="E43" s="28">
        <v>0</v>
      </c>
      <c r="F43" s="28">
        <v>0</v>
      </c>
      <c r="G43" s="28">
        <v>0</v>
      </c>
      <c r="H43" s="28">
        <v>0</v>
      </c>
      <c r="I43" s="28">
        <v>0</v>
      </c>
      <c r="J43" s="28">
        <v>0</v>
      </c>
      <c r="K43" s="28">
        <v>0</v>
      </c>
      <c r="L43" s="28">
        <v>0</v>
      </c>
      <c r="M43" s="28">
        <v>0</v>
      </c>
      <c r="N43" s="28">
        <v>0</v>
      </c>
      <c r="O43" s="28">
        <v>0</v>
      </c>
      <c r="P43" s="27">
        <f t="shared" si="5"/>
        <v>0</v>
      </c>
    </row>
    <row r="44" spans="1:16" ht="12">
      <c r="A44" s="43" t="s">
        <v>148</v>
      </c>
      <c r="D44" s="28">
        <v>0</v>
      </c>
      <c r="E44" s="28">
        <v>0</v>
      </c>
      <c r="F44" s="28">
        <v>0</v>
      </c>
      <c r="G44" s="28">
        <v>0</v>
      </c>
      <c r="H44" s="28">
        <v>0</v>
      </c>
      <c r="I44" s="28">
        <v>0</v>
      </c>
      <c r="J44" s="28">
        <v>0</v>
      </c>
      <c r="K44" s="28">
        <v>0</v>
      </c>
      <c r="L44" s="28">
        <v>0</v>
      </c>
      <c r="M44" s="28">
        <v>0</v>
      </c>
      <c r="N44" s="28">
        <v>0</v>
      </c>
      <c r="O44" s="28">
        <v>0</v>
      </c>
      <c r="P44" s="27">
        <f t="shared" si="5"/>
        <v>0</v>
      </c>
    </row>
    <row r="45" spans="1:16" ht="12">
      <c r="A45" s="44" t="s">
        <v>125</v>
      </c>
      <c r="D45" s="28">
        <v>0</v>
      </c>
      <c r="E45" s="28">
        <v>0</v>
      </c>
      <c r="F45" s="28">
        <v>0</v>
      </c>
      <c r="G45" s="28">
        <v>0</v>
      </c>
      <c r="H45" s="28">
        <v>0</v>
      </c>
      <c r="I45" s="28">
        <v>0</v>
      </c>
      <c r="J45" s="28">
        <v>0</v>
      </c>
      <c r="K45" s="28">
        <v>0</v>
      </c>
      <c r="L45" s="28">
        <v>0</v>
      </c>
      <c r="M45" s="28">
        <v>0</v>
      </c>
      <c r="N45" s="28">
        <v>0</v>
      </c>
      <c r="O45" s="28">
        <v>0</v>
      </c>
      <c r="P45" s="27">
        <f t="shared" si="5"/>
        <v>0</v>
      </c>
    </row>
    <row r="46" spans="1:16" ht="12">
      <c r="A46" s="44" t="s">
        <v>126</v>
      </c>
      <c r="D46" s="28">
        <v>0</v>
      </c>
      <c r="E46" s="28">
        <v>0</v>
      </c>
      <c r="F46" s="28">
        <v>0</v>
      </c>
      <c r="G46" s="28">
        <v>0</v>
      </c>
      <c r="H46" s="28">
        <v>0</v>
      </c>
      <c r="I46" s="28">
        <v>0</v>
      </c>
      <c r="J46" s="28">
        <v>0</v>
      </c>
      <c r="K46" s="28">
        <v>0</v>
      </c>
      <c r="L46" s="28">
        <v>0</v>
      </c>
      <c r="M46" s="28">
        <v>0</v>
      </c>
      <c r="N46" s="28">
        <v>0</v>
      </c>
      <c r="O46" s="28">
        <v>0</v>
      </c>
      <c r="P46" s="27">
        <f t="shared" si="5"/>
        <v>0</v>
      </c>
    </row>
    <row r="47" spans="1:16" ht="12">
      <c r="A47" s="44" t="s">
        <v>127</v>
      </c>
      <c r="B47" s="6"/>
      <c r="C47" s="6"/>
      <c r="D47" s="28">
        <v>0</v>
      </c>
      <c r="E47" s="28">
        <v>0</v>
      </c>
      <c r="F47" s="28">
        <v>0</v>
      </c>
      <c r="G47" s="28">
        <v>0</v>
      </c>
      <c r="H47" s="28">
        <v>0</v>
      </c>
      <c r="I47" s="28">
        <v>0</v>
      </c>
      <c r="J47" s="28">
        <v>0</v>
      </c>
      <c r="K47" s="28">
        <v>0</v>
      </c>
      <c r="L47" s="28">
        <v>0</v>
      </c>
      <c r="M47" s="28">
        <v>0</v>
      </c>
      <c r="N47" s="28">
        <v>0</v>
      </c>
      <c r="O47" s="28">
        <v>0</v>
      </c>
      <c r="P47" s="27">
        <f t="shared" si="5"/>
        <v>0</v>
      </c>
    </row>
    <row r="48" spans="1:16" ht="12">
      <c r="A48" s="44" t="s">
        <v>128</v>
      </c>
      <c r="B48" s="6"/>
      <c r="C48" s="6"/>
      <c r="D48" s="28">
        <v>0</v>
      </c>
      <c r="E48" s="28">
        <v>0</v>
      </c>
      <c r="F48" s="28">
        <v>0</v>
      </c>
      <c r="G48" s="28">
        <v>0</v>
      </c>
      <c r="H48" s="28">
        <v>0</v>
      </c>
      <c r="I48" s="28">
        <v>0</v>
      </c>
      <c r="J48" s="28">
        <v>0</v>
      </c>
      <c r="K48" s="28">
        <v>0</v>
      </c>
      <c r="L48" s="28">
        <v>0</v>
      </c>
      <c r="M48" s="28">
        <v>0</v>
      </c>
      <c r="N48" s="28">
        <v>0</v>
      </c>
      <c r="O48" s="28">
        <v>0</v>
      </c>
      <c r="P48" s="27">
        <f t="shared" si="5"/>
        <v>0</v>
      </c>
    </row>
    <row r="49" spans="1:16" ht="12">
      <c r="A49" s="43" t="s">
        <v>129</v>
      </c>
      <c r="D49" s="28">
        <v>0</v>
      </c>
      <c r="E49" s="28">
        <v>0</v>
      </c>
      <c r="F49" s="28">
        <v>0</v>
      </c>
      <c r="G49" s="28">
        <v>0</v>
      </c>
      <c r="H49" s="28">
        <v>0</v>
      </c>
      <c r="I49" s="28">
        <v>0</v>
      </c>
      <c r="J49" s="28">
        <v>0</v>
      </c>
      <c r="K49" s="28">
        <v>0</v>
      </c>
      <c r="L49" s="28">
        <v>0</v>
      </c>
      <c r="M49" s="28">
        <v>0</v>
      </c>
      <c r="N49" s="28">
        <v>0</v>
      </c>
      <c r="O49" s="28">
        <v>0</v>
      </c>
      <c r="P49" s="27">
        <f t="shared" si="5"/>
        <v>0</v>
      </c>
    </row>
    <row r="50" spans="1:16" ht="12">
      <c r="A50" s="44" t="s">
        <v>130</v>
      </c>
      <c r="D50" s="28">
        <v>0</v>
      </c>
      <c r="E50" s="28">
        <v>0</v>
      </c>
      <c r="F50" s="28">
        <v>0</v>
      </c>
      <c r="G50" s="28">
        <v>0</v>
      </c>
      <c r="H50" s="28">
        <v>0</v>
      </c>
      <c r="I50" s="28">
        <v>0</v>
      </c>
      <c r="J50" s="28">
        <v>0</v>
      </c>
      <c r="K50" s="28">
        <v>0</v>
      </c>
      <c r="L50" s="28">
        <v>0</v>
      </c>
      <c r="M50" s="28">
        <v>0</v>
      </c>
      <c r="N50" s="28">
        <v>0</v>
      </c>
      <c r="O50" s="28">
        <v>0</v>
      </c>
      <c r="P50" s="27">
        <f t="shared" si="5"/>
        <v>0</v>
      </c>
    </row>
    <row r="51" spans="1:16" ht="12">
      <c r="A51" s="44" t="s">
        <v>19</v>
      </c>
      <c r="D51" s="28">
        <v>0</v>
      </c>
      <c r="E51" s="28">
        <v>0</v>
      </c>
      <c r="F51" s="28">
        <v>0</v>
      </c>
      <c r="G51" s="28">
        <v>0</v>
      </c>
      <c r="H51" s="28">
        <v>0</v>
      </c>
      <c r="I51" s="28">
        <v>0</v>
      </c>
      <c r="J51" s="28">
        <v>0</v>
      </c>
      <c r="K51" s="28">
        <v>0</v>
      </c>
      <c r="L51" s="28">
        <v>0</v>
      </c>
      <c r="M51" s="28">
        <v>0</v>
      </c>
      <c r="N51" s="28">
        <v>0</v>
      </c>
      <c r="O51" s="28">
        <v>0</v>
      </c>
      <c r="P51" s="27">
        <f t="shared" si="5"/>
        <v>0</v>
      </c>
    </row>
    <row r="52" spans="1:16" ht="12">
      <c r="A52" s="43" t="s">
        <v>144</v>
      </c>
      <c r="D52" s="28">
        <v>0</v>
      </c>
      <c r="E52" s="28">
        <v>0</v>
      </c>
      <c r="F52" s="28">
        <v>0</v>
      </c>
      <c r="G52" s="28">
        <v>0</v>
      </c>
      <c r="H52" s="28">
        <v>0</v>
      </c>
      <c r="I52" s="28">
        <v>0</v>
      </c>
      <c r="J52" s="28">
        <v>0</v>
      </c>
      <c r="K52" s="28">
        <v>0</v>
      </c>
      <c r="L52" s="28">
        <v>0</v>
      </c>
      <c r="M52" s="28">
        <v>0</v>
      </c>
      <c r="N52" s="28">
        <v>0</v>
      </c>
      <c r="O52" s="28">
        <v>0</v>
      </c>
      <c r="P52" s="27">
        <f t="shared" si="5"/>
        <v>0</v>
      </c>
    </row>
    <row r="53" spans="1:16" ht="12">
      <c r="A53" s="44" t="s">
        <v>134</v>
      </c>
      <c r="D53" s="28">
        <v>0</v>
      </c>
      <c r="E53" s="28">
        <v>0</v>
      </c>
      <c r="F53" s="28">
        <v>0</v>
      </c>
      <c r="G53" s="28">
        <v>0</v>
      </c>
      <c r="H53" s="28">
        <v>0</v>
      </c>
      <c r="I53" s="28">
        <v>0</v>
      </c>
      <c r="J53" s="28">
        <v>0</v>
      </c>
      <c r="K53" s="28">
        <v>0</v>
      </c>
      <c r="L53" s="28">
        <v>0</v>
      </c>
      <c r="M53" s="28">
        <v>0</v>
      </c>
      <c r="N53" s="28">
        <v>0</v>
      </c>
      <c r="O53" s="28">
        <v>0</v>
      </c>
      <c r="P53" s="27">
        <f t="shared" si="5"/>
        <v>0</v>
      </c>
    </row>
    <row r="54" spans="1:16" ht="12">
      <c r="A54" s="44" t="s">
        <v>172</v>
      </c>
      <c r="D54" s="50">
        <f>IF('Assumps Input'!D137=0,0+'Year 2'!O54,'Assumps Input'!D137/'Assumps Input'!D139+'Year 2'!O54)</f>
        <v>0</v>
      </c>
      <c r="E54" s="50">
        <f>IF('Assumps Input'!E137=0,D54+0,'Assumps Input'!E137/'Assumps Input'!E139+D54)</f>
        <v>0</v>
      </c>
      <c r="F54" s="50">
        <f>IF('Assumps Input'!F137=0,E54+0,'Assumps Input'!F137/'Assumps Input'!F139+E54)</f>
        <v>0</v>
      </c>
      <c r="G54" s="50">
        <f>IF('Assumps Input'!G137=0,F54+0,'Assumps Input'!G137/'Assumps Input'!G139+F54)</f>
        <v>0</v>
      </c>
      <c r="H54" s="50">
        <f>IF('Assumps Input'!H137=0,G54+0,'Assumps Input'!H137/'Assumps Input'!H139+G54)</f>
        <v>0</v>
      </c>
      <c r="I54" s="50">
        <f>IF('Assumps Input'!I137=0,H54+0,'Assumps Input'!I137/'Assumps Input'!I139+H54)</f>
        <v>0</v>
      </c>
      <c r="J54" s="50">
        <f>IF('Assumps Input'!J137=0,I54+0,'Assumps Input'!J137/'Assumps Input'!J139+I54)</f>
        <v>0</v>
      </c>
      <c r="K54" s="50">
        <f>IF('Assumps Input'!K137=0,J54+0,'Assumps Input'!K137/'Assumps Input'!K139+J54)</f>
        <v>0</v>
      </c>
      <c r="L54" s="50">
        <f>IF('Assumps Input'!L137=0,K54+0,'Assumps Input'!L137/'Assumps Input'!L139+K54)</f>
        <v>0</v>
      </c>
      <c r="M54" s="50">
        <f>IF('Assumps Input'!M137=0,L54+0,'Assumps Input'!M137/'Assumps Input'!M139+L54)</f>
        <v>0</v>
      </c>
      <c r="N54" s="50">
        <f>IF('Assumps Input'!N137=0,M54+0,'Assumps Input'!N137/'Assumps Input'!N139+M54)</f>
        <v>0</v>
      </c>
      <c r="O54" s="50">
        <f>IF('Assumps Input'!O137=0,N54+0,'Assumps Input'!O137/'Assumps Input'!O139+N54)</f>
        <v>0</v>
      </c>
      <c r="P54" s="27">
        <f t="shared" si="5"/>
        <v>0</v>
      </c>
    </row>
    <row r="55" spans="1:16" ht="12">
      <c r="A55" s="44" t="s">
        <v>173</v>
      </c>
      <c r="D55" s="50">
        <f>IF('Assumps Input'!D138=0,0+'Year 2'!O55,'Assumps Input'!D138/'Assumps Input'!D140+'Year 2'!O55)</f>
        <v>0</v>
      </c>
      <c r="E55" s="50">
        <f>IF('Assumps Input'!E138=0,D55+0,'Assumps Input'!E138/'Assumps Input'!E140+D55)</f>
        <v>0</v>
      </c>
      <c r="F55" s="50">
        <f>IF('Assumps Input'!F138=0,E55+0,'Assumps Input'!F138/'Assumps Input'!F140+E55)</f>
        <v>0</v>
      </c>
      <c r="G55" s="50">
        <f>IF('Assumps Input'!G138=0,F55+0,'Assumps Input'!G138/'Assumps Input'!G140+F55)</f>
        <v>0</v>
      </c>
      <c r="H55" s="50">
        <f>IF('Assumps Input'!H138=0,G55+0,'Assumps Input'!H138/'Assumps Input'!H140+G55)</f>
        <v>0</v>
      </c>
      <c r="I55" s="50">
        <f>IF('Assumps Input'!I138=0,H55+0,'Assumps Input'!I138/'Assumps Input'!I140+H55)</f>
        <v>0</v>
      </c>
      <c r="J55" s="50">
        <f>IF('Assumps Input'!J138=0,I55+0,'Assumps Input'!J138/'Assumps Input'!J140+I55)</f>
        <v>0</v>
      </c>
      <c r="K55" s="50">
        <f>IF('Assumps Input'!K138=0,J55+0,'Assumps Input'!K138/'Assumps Input'!K140+J55)</f>
        <v>0</v>
      </c>
      <c r="L55" s="50">
        <f>IF('Assumps Input'!L138=0,K55+0,'Assumps Input'!L138/'Assumps Input'!L140+K55)</f>
        <v>0</v>
      </c>
      <c r="M55" s="50">
        <f>IF('Assumps Input'!M138=0,L55+0,'Assumps Input'!M138/'Assumps Input'!M140+L55)</f>
        <v>0</v>
      </c>
      <c r="N55" s="50">
        <f>IF('Assumps Input'!N138=0,M55+0,'Assumps Input'!N138/'Assumps Input'!N140+M55)</f>
        <v>0</v>
      </c>
      <c r="O55" s="50">
        <f>IF('Assumps Input'!O138=0,N55+0,'Assumps Input'!O138/'Assumps Input'!O140+N55)</f>
        <v>0</v>
      </c>
      <c r="P55" s="27">
        <f t="shared" si="5"/>
        <v>0</v>
      </c>
    </row>
    <row r="56" spans="1:16" ht="12">
      <c r="A56" s="4" t="s">
        <v>149</v>
      </c>
      <c r="B56" s="23"/>
      <c r="C56" s="23"/>
      <c r="D56" s="50">
        <f>SUM(D36:D55)</f>
        <v>0</v>
      </c>
      <c r="E56" s="50">
        <f aca="true" t="shared" si="6" ref="E56:O56">SUM(E36:E55)</f>
        <v>0</v>
      </c>
      <c r="F56" s="50">
        <f t="shared" si="6"/>
        <v>0</v>
      </c>
      <c r="G56" s="50">
        <f t="shared" si="6"/>
        <v>0</v>
      </c>
      <c r="H56" s="50">
        <f t="shared" si="6"/>
        <v>0</v>
      </c>
      <c r="I56" s="50">
        <f t="shared" si="6"/>
        <v>0</v>
      </c>
      <c r="J56" s="50">
        <f t="shared" si="6"/>
        <v>0</v>
      </c>
      <c r="K56" s="50">
        <f t="shared" si="6"/>
        <v>0</v>
      </c>
      <c r="L56" s="50">
        <f t="shared" si="6"/>
        <v>0</v>
      </c>
      <c r="M56" s="50">
        <f t="shared" si="6"/>
        <v>0</v>
      </c>
      <c r="N56" s="50">
        <f t="shared" si="6"/>
        <v>0</v>
      </c>
      <c r="O56" s="50">
        <f t="shared" si="6"/>
        <v>0</v>
      </c>
      <c r="P56" s="27">
        <f>SUM(P36:P55)</f>
        <v>0</v>
      </c>
    </row>
    <row r="57" spans="1:16" ht="12">
      <c r="A57" s="4"/>
      <c r="B57" s="23"/>
      <c r="C57" s="23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0"/>
    </row>
    <row r="58" spans="1:16" ht="12">
      <c r="A58" s="23" t="s">
        <v>131</v>
      </c>
      <c r="D58" s="24">
        <f aca="true" t="shared" si="7" ref="D58:P58">D33+D56</f>
        <v>0</v>
      </c>
      <c r="E58" s="24">
        <f t="shared" si="7"/>
        <v>0</v>
      </c>
      <c r="F58" s="24">
        <f t="shared" si="7"/>
        <v>0</v>
      </c>
      <c r="G58" s="24">
        <f t="shared" si="7"/>
        <v>0</v>
      </c>
      <c r="H58" s="24">
        <f t="shared" si="7"/>
        <v>0</v>
      </c>
      <c r="I58" s="24">
        <f t="shared" si="7"/>
        <v>0</v>
      </c>
      <c r="J58" s="24">
        <f t="shared" si="7"/>
        <v>0</v>
      </c>
      <c r="K58" s="24">
        <f t="shared" si="7"/>
        <v>0</v>
      </c>
      <c r="L58" s="24">
        <f t="shared" si="7"/>
        <v>0</v>
      </c>
      <c r="M58" s="24">
        <f t="shared" si="7"/>
        <v>0</v>
      </c>
      <c r="N58" s="24">
        <f t="shared" si="7"/>
        <v>0</v>
      </c>
      <c r="O58" s="24">
        <f t="shared" si="7"/>
        <v>0</v>
      </c>
      <c r="P58" s="24">
        <f t="shared" si="7"/>
        <v>0</v>
      </c>
    </row>
    <row r="59" spans="1:16" ht="12">
      <c r="A59" s="23"/>
      <c r="D59" s="26"/>
      <c r="E59" s="26"/>
      <c r="F59" s="26"/>
      <c r="G59" s="26"/>
      <c r="H59" s="26"/>
      <c r="I59" s="26"/>
      <c r="J59" s="26"/>
      <c r="K59" s="26"/>
      <c r="L59" s="26"/>
      <c r="M59" s="26"/>
      <c r="N59" s="26"/>
      <c r="O59" s="26"/>
      <c r="P59" s="39"/>
    </row>
    <row r="60" spans="1:16" ht="12">
      <c r="A60" t="s">
        <v>179</v>
      </c>
      <c r="D60" s="27">
        <f>((C79*'Assumps Input'!D129)*1/12)+((C83*'Assumps Input'!D130)*1/12)+(('Assumps Input'!D147*'Assumps Input'!D130)*1/12)</f>
        <v>0</v>
      </c>
      <c r="E60" s="27">
        <f>((D79*'Assumps Input'!E129)*1/12)+((D83*'Assumps Input'!E130)*1/12)+(('Assumps Input'!E147*'Assumps Input'!E130)*1/12)</f>
        <v>0</v>
      </c>
      <c r="F60" s="27">
        <f>((E79*'Assumps Input'!F129)*1/12)+((E83*'Assumps Input'!F130)*1/12)+(('Assumps Input'!F147*'Assumps Input'!F130)*1/12)</f>
        <v>0</v>
      </c>
      <c r="G60" s="27">
        <f>((F79*'Assumps Input'!G129)*1/12)+((F83*'Assumps Input'!G130)*1/12)+(('Assumps Input'!G147*'Assumps Input'!G130)*1/12)</f>
        <v>0</v>
      </c>
      <c r="H60" s="27">
        <f>((G79*'Assumps Input'!H129)*1/12)+((G83*'Assumps Input'!H130)*1/12)+(('Assumps Input'!H147*'Assumps Input'!H130)*1/12)</f>
        <v>0</v>
      </c>
      <c r="I60" s="27">
        <f>((H79*'Assumps Input'!I129)*1/12)+((H83*'Assumps Input'!I130)*1/12)+(('Assumps Input'!I147*'Assumps Input'!I130)*1/12)</f>
        <v>0</v>
      </c>
      <c r="J60" s="27">
        <f>((I79*'Assumps Input'!J129)*1/12)+((I83*'Assumps Input'!J130)*1/12)+(('Assumps Input'!J147*'Assumps Input'!J130)*1/12)</f>
        <v>0</v>
      </c>
      <c r="K60" s="27">
        <f>((J79*'Assumps Input'!K129)*1/12)+((J83*'Assumps Input'!K130)*1/12)+(('Assumps Input'!K147*'Assumps Input'!K130)*1/12)</f>
        <v>0</v>
      </c>
      <c r="L60" s="27">
        <f>((K79*'Assumps Input'!L129)*1/12)+((K83*'Assumps Input'!L130)*1/12)+(('Assumps Input'!L147*'Assumps Input'!L130)*1/12)</f>
        <v>0</v>
      </c>
      <c r="M60" s="27">
        <f>((L79*'Assumps Input'!M129)*1/12)+((L83*'Assumps Input'!M130)*1/12)+(('Assumps Input'!M147*'Assumps Input'!M130)*1/12)</f>
        <v>0</v>
      </c>
      <c r="N60" s="27">
        <f>((M79*'Assumps Input'!N129)*1/12)+((M83*'Assumps Input'!N130)*1/12)+(('Assumps Input'!N147*'Assumps Input'!N130)*1/12)</f>
        <v>0</v>
      </c>
      <c r="O60" s="27">
        <f>((N79*'Assumps Input'!O129)*1/12)+((N83*'Assumps Input'!O130)*1/12)+(('Assumps Input'!O147*'Assumps Input'!O130)*1/12)</f>
        <v>0</v>
      </c>
      <c r="P60" s="27">
        <f>SUM(D60:O60)</f>
        <v>0</v>
      </c>
    </row>
    <row r="61" spans="1:16" ht="12">
      <c r="A61" s="23"/>
      <c r="D61" s="25"/>
      <c r="E61" s="25"/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25"/>
    </row>
    <row r="62" spans="1:16" ht="12">
      <c r="A62" s="4" t="s">
        <v>150</v>
      </c>
      <c r="C62" t="s">
        <v>16</v>
      </c>
      <c r="D62" s="24">
        <f aca="true" t="shared" si="8" ref="D62:P62">D12-D58-D60</f>
        <v>0</v>
      </c>
      <c r="E62" s="24">
        <f t="shared" si="8"/>
        <v>0</v>
      </c>
      <c r="F62" s="24">
        <f t="shared" si="8"/>
        <v>0</v>
      </c>
      <c r="G62" s="24">
        <f t="shared" si="8"/>
        <v>0</v>
      </c>
      <c r="H62" s="24">
        <f t="shared" si="8"/>
        <v>0</v>
      </c>
      <c r="I62" s="24">
        <f t="shared" si="8"/>
        <v>0</v>
      </c>
      <c r="J62" s="24">
        <f t="shared" si="8"/>
        <v>0</v>
      </c>
      <c r="K62" s="24">
        <f t="shared" si="8"/>
        <v>0</v>
      </c>
      <c r="L62" s="24">
        <f t="shared" si="8"/>
        <v>0</v>
      </c>
      <c r="M62" s="24">
        <f t="shared" si="8"/>
        <v>0</v>
      </c>
      <c r="N62" s="24">
        <f t="shared" si="8"/>
        <v>0</v>
      </c>
      <c r="O62" s="24">
        <f t="shared" si="8"/>
        <v>0</v>
      </c>
      <c r="P62" s="24">
        <f t="shared" si="8"/>
        <v>0</v>
      </c>
    </row>
    <row r="63" spans="4:16" ht="12">
      <c r="D63" s="26"/>
      <c r="E63" s="26"/>
      <c r="F63" s="26"/>
      <c r="G63" s="26"/>
      <c r="H63" s="26"/>
      <c r="I63" s="26"/>
      <c r="J63" s="26"/>
      <c r="K63" s="26"/>
      <c r="L63" s="26"/>
      <c r="M63" s="26"/>
      <c r="N63" s="26"/>
      <c r="O63" s="26"/>
      <c r="P63" s="29"/>
    </row>
    <row r="64" spans="1:16" ht="12">
      <c r="A64" s="4" t="s">
        <v>189</v>
      </c>
      <c r="C64" s="4" t="s">
        <v>52</v>
      </c>
      <c r="D64" s="8" t="s">
        <v>65</v>
      </c>
      <c r="E64" s="8" t="s">
        <v>66</v>
      </c>
      <c r="F64" s="8" t="s">
        <v>67</v>
      </c>
      <c r="G64" s="8" t="s">
        <v>68</v>
      </c>
      <c r="H64" s="8" t="s">
        <v>69</v>
      </c>
      <c r="I64" s="8" t="s">
        <v>70</v>
      </c>
      <c r="J64" s="8" t="s">
        <v>71</v>
      </c>
      <c r="K64" s="8" t="s">
        <v>72</v>
      </c>
      <c r="L64" s="8" t="s">
        <v>73</v>
      </c>
      <c r="M64" s="8" t="s">
        <v>74</v>
      </c>
      <c r="N64" s="8" t="s">
        <v>75</v>
      </c>
      <c r="O64" s="8" t="s">
        <v>76</v>
      </c>
      <c r="P64" s="29"/>
    </row>
    <row r="65" spans="1:16" ht="12">
      <c r="A65" t="s">
        <v>20</v>
      </c>
      <c r="C65" s="48">
        <f>'Year 2'!O65</f>
        <v>0</v>
      </c>
      <c r="D65" s="24">
        <f>IF(D127&gt;'Assumps Input'!D134,D127,'Assumps Input'!D134)</f>
        <v>0</v>
      </c>
      <c r="E65" s="24">
        <f>IF(E127&gt;'Assumps Input'!E134,E127,'Assumps Input'!E134)</f>
        <v>0</v>
      </c>
      <c r="F65" s="24">
        <f>IF(F127&gt;'Assumps Input'!F134,F127,'Assumps Input'!F134)</f>
        <v>0</v>
      </c>
      <c r="G65" s="24">
        <f>IF(G127&gt;'Assumps Input'!G134,G127,'Assumps Input'!G134)</f>
        <v>0</v>
      </c>
      <c r="H65" s="24">
        <f>IF(H127&gt;'Assumps Input'!H134,H127,'Assumps Input'!H134)</f>
        <v>0</v>
      </c>
      <c r="I65" s="24">
        <f>IF(I127&gt;'Assumps Input'!I134,I127,'Assumps Input'!I134)</f>
        <v>0</v>
      </c>
      <c r="J65" s="24">
        <f>IF(J127&gt;'Assumps Input'!J134,J127,'Assumps Input'!J134)</f>
        <v>0</v>
      </c>
      <c r="K65" s="24">
        <f>IF(K127&gt;'Assumps Input'!K134,K127,'Assumps Input'!K134)</f>
        <v>0</v>
      </c>
      <c r="L65" s="24">
        <f>IF(L127&gt;'Assumps Input'!L134,L127,'Assumps Input'!L134)</f>
        <v>0</v>
      </c>
      <c r="M65" s="24">
        <f>IF(M127&gt;'Assumps Input'!M134,M127,'Assumps Input'!M134)</f>
        <v>0</v>
      </c>
      <c r="N65" s="24">
        <f>IF(N127&gt;'Assumps Input'!N134,N127,'Assumps Input'!N134)</f>
        <v>0</v>
      </c>
      <c r="O65" s="24">
        <f>IF(O127&gt;'Assumps Input'!O134,O127,'Assumps Input'!O134)</f>
        <v>0</v>
      </c>
      <c r="P65" s="29"/>
    </row>
    <row r="66" spans="1:16" ht="12">
      <c r="A66" t="s">
        <v>151</v>
      </c>
      <c r="C66" s="48">
        <f>'Year 2'!O66</f>
        <v>0</v>
      </c>
      <c r="D66" s="27">
        <f aca="true" t="shared" si="9" ref="D66:O66">C66+D7-D30-D99</f>
        <v>0</v>
      </c>
      <c r="E66" s="27">
        <f t="shared" si="9"/>
        <v>0</v>
      </c>
      <c r="F66" s="27">
        <f t="shared" si="9"/>
        <v>0</v>
      </c>
      <c r="G66" s="27">
        <f t="shared" si="9"/>
        <v>0</v>
      </c>
      <c r="H66" s="27">
        <f t="shared" si="9"/>
        <v>0</v>
      </c>
      <c r="I66" s="27">
        <f t="shared" si="9"/>
        <v>0</v>
      </c>
      <c r="J66" s="27">
        <f t="shared" si="9"/>
        <v>0</v>
      </c>
      <c r="K66" s="27">
        <f t="shared" si="9"/>
        <v>0</v>
      </c>
      <c r="L66" s="27">
        <f t="shared" si="9"/>
        <v>0</v>
      </c>
      <c r="M66" s="27">
        <f t="shared" si="9"/>
        <v>0</v>
      </c>
      <c r="N66" s="27">
        <f t="shared" si="9"/>
        <v>0</v>
      </c>
      <c r="O66" s="27">
        <f t="shared" si="9"/>
        <v>0</v>
      </c>
      <c r="P66" s="29"/>
    </row>
    <row r="67" spans="1:16" ht="12">
      <c r="A67" t="s">
        <v>21</v>
      </c>
      <c r="C67" s="48">
        <f aca="true" t="shared" si="10" ref="C67:O67">SUM(C65:C66)</f>
        <v>0</v>
      </c>
      <c r="D67" s="24">
        <f t="shared" si="10"/>
        <v>0</v>
      </c>
      <c r="E67" s="24">
        <f t="shared" si="10"/>
        <v>0</v>
      </c>
      <c r="F67" s="24">
        <f t="shared" si="10"/>
        <v>0</v>
      </c>
      <c r="G67" s="24">
        <f t="shared" si="10"/>
        <v>0</v>
      </c>
      <c r="H67" s="24">
        <f t="shared" si="10"/>
        <v>0</v>
      </c>
      <c r="I67" s="24">
        <f t="shared" si="10"/>
        <v>0</v>
      </c>
      <c r="J67" s="24">
        <f t="shared" si="10"/>
        <v>0</v>
      </c>
      <c r="K67" s="24">
        <f t="shared" si="10"/>
        <v>0</v>
      </c>
      <c r="L67" s="24">
        <f t="shared" si="10"/>
        <v>0</v>
      </c>
      <c r="M67" s="24">
        <f t="shared" si="10"/>
        <v>0</v>
      </c>
      <c r="N67" s="24">
        <f t="shared" si="10"/>
        <v>0</v>
      </c>
      <c r="O67" s="24">
        <f t="shared" si="10"/>
        <v>0</v>
      </c>
      <c r="P67" s="29"/>
    </row>
    <row r="68" spans="3:16" ht="12">
      <c r="C68" s="48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9"/>
    </row>
    <row r="69" spans="1:16" ht="12">
      <c r="A69" t="s">
        <v>100</v>
      </c>
      <c r="C69" s="48">
        <f>'Year 2'!O69</f>
        <v>0</v>
      </c>
      <c r="D69" s="24">
        <f>C69+'Assumps Input'!D136</f>
        <v>0</v>
      </c>
      <c r="E69" s="24">
        <f>D69+'Assumps Input'!E136</f>
        <v>0</v>
      </c>
      <c r="F69" s="24">
        <f>E69+'Assumps Input'!F136</f>
        <v>0</v>
      </c>
      <c r="G69" s="24">
        <f>F69+'Assumps Input'!G136</f>
        <v>0</v>
      </c>
      <c r="H69" s="24">
        <f>G69+'Assumps Input'!H136</f>
        <v>0</v>
      </c>
      <c r="I69" s="24">
        <f>H69+'Assumps Input'!I136</f>
        <v>0</v>
      </c>
      <c r="J69" s="24">
        <f>I69+'Assumps Input'!J136</f>
        <v>0</v>
      </c>
      <c r="K69" s="24">
        <f>J69+'Assumps Input'!K136</f>
        <v>0</v>
      </c>
      <c r="L69" s="24">
        <f>K69+'Assumps Input'!L136</f>
        <v>0</v>
      </c>
      <c r="M69" s="24">
        <f>L69+'Assumps Input'!M136</f>
        <v>0</v>
      </c>
      <c r="N69" s="24">
        <f>M69+'Assumps Input'!N136</f>
        <v>0</v>
      </c>
      <c r="O69" s="24">
        <f>N69+'Assumps Input'!O136</f>
        <v>0</v>
      </c>
      <c r="P69" s="29"/>
    </row>
    <row r="70" spans="1:16" ht="12">
      <c r="A70" t="s">
        <v>158</v>
      </c>
      <c r="C70" s="48">
        <f>'Year 2'!O70</f>
        <v>0</v>
      </c>
      <c r="D70" s="24">
        <f>C70+'Assumps Input'!D137</f>
        <v>0</v>
      </c>
      <c r="E70" s="24">
        <f>D70+'Assumps Input'!E137</f>
        <v>0</v>
      </c>
      <c r="F70" s="24">
        <f>E70+'Assumps Input'!F137</f>
        <v>0</v>
      </c>
      <c r="G70" s="24">
        <f>F70+'Assumps Input'!G137</f>
        <v>0</v>
      </c>
      <c r="H70" s="24">
        <f>G70+'Assumps Input'!H137</f>
        <v>0</v>
      </c>
      <c r="I70" s="24">
        <f>H70+'Assumps Input'!I137</f>
        <v>0</v>
      </c>
      <c r="J70" s="24">
        <f>I70+'Assumps Input'!J137</f>
        <v>0</v>
      </c>
      <c r="K70" s="24">
        <f>J70+'Assumps Input'!K137</f>
        <v>0</v>
      </c>
      <c r="L70" s="24">
        <f>K70+'Assumps Input'!L137</f>
        <v>0</v>
      </c>
      <c r="M70" s="24">
        <f>L70+'Assumps Input'!M137</f>
        <v>0</v>
      </c>
      <c r="N70" s="24">
        <f>M70+'Assumps Input'!N137</f>
        <v>0</v>
      </c>
      <c r="O70" s="24">
        <f>N70+'Assumps Input'!O137</f>
        <v>0</v>
      </c>
      <c r="P70" s="26"/>
    </row>
    <row r="71" spans="1:16" ht="12">
      <c r="A71" t="s">
        <v>159</v>
      </c>
      <c r="C71" s="48">
        <f>'Year 2'!O71</f>
        <v>0</v>
      </c>
      <c r="D71" s="24">
        <f>C71+'Assumps Input'!D138</f>
        <v>0</v>
      </c>
      <c r="E71" s="24">
        <f>D71+'Assumps Input'!E138</f>
        <v>0</v>
      </c>
      <c r="F71" s="24">
        <f>E71+'Assumps Input'!F138</f>
        <v>0</v>
      </c>
      <c r="G71" s="24">
        <f>F71+'Assumps Input'!G138</f>
        <v>0</v>
      </c>
      <c r="H71" s="24">
        <f>G71+'Assumps Input'!H138</f>
        <v>0</v>
      </c>
      <c r="I71" s="24">
        <f>H71+'Assumps Input'!I138</f>
        <v>0</v>
      </c>
      <c r="J71" s="24">
        <f>I71+'Assumps Input'!J138</f>
        <v>0</v>
      </c>
      <c r="K71" s="24">
        <f>J71+'Assumps Input'!K138</f>
        <v>0</v>
      </c>
      <c r="L71" s="24">
        <f>K71+'Assumps Input'!L138</f>
        <v>0</v>
      </c>
      <c r="M71" s="24">
        <f>L71+'Assumps Input'!M138</f>
        <v>0</v>
      </c>
      <c r="N71" s="24">
        <f>M71+'Assumps Input'!N138</f>
        <v>0</v>
      </c>
      <c r="O71" s="24">
        <f>N71+'Assumps Input'!O138</f>
        <v>0</v>
      </c>
      <c r="P71" s="29"/>
    </row>
    <row r="72" spans="1:16" ht="12">
      <c r="A72" t="s">
        <v>87</v>
      </c>
      <c r="C72" s="48">
        <f>'Year 2'!O72</f>
        <v>0</v>
      </c>
      <c r="D72" s="27">
        <f aca="true" t="shared" si="11" ref="D72:O72">C72-D54-D55</f>
        <v>0</v>
      </c>
      <c r="E72" s="27">
        <f t="shared" si="11"/>
        <v>0</v>
      </c>
      <c r="F72" s="27">
        <f t="shared" si="11"/>
        <v>0</v>
      </c>
      <c r="G72" s="27">
        <f t="shared" si="11"/>
        <v>0</v>
      </c>
      <c r="H72" s="27">
        <f t="shared" si="11"/>
        <v>0</v>
      </c>
      <c r="I72" s="27">
        <f t="shared" si="11"/>
        <v>0</v>
      </c>
      <c r="J72" s="27">
        <f t="shared" si="11"/>
        <v>0</v>
      </c>
      <c r="K72" s="27">
        <f t="shared" si="11"/>
        <v>0</v>
      </c>
      <c r="L72" s="27">
        <f t="shared" si="11"/>
        <v>0</v>
      </c>
      <c r="M72" s="27">
        <f t="shared" si="11"/>
        <v>0</v>
      </c>
      <c r="N72" s="27">
        <f t="shared" si="11"/>
        <v>0</v>
      </c>
      <c r="O72" s="27">
        <f t="shared" si="11"/>
        <v>0</v>
      </c>
      <c r="P72" s="29"/>
    </row>
    <row r="73" spans="1:16" ht="12">
      <c r="A73" t="s">
        <v>22</v>
      </c>
      <c r="C73" s="48">
        <f>SUM(C69:C72)</f>
        <v>0</v>
      </c>
      <c r="D73" s="27">
        <f>SUM(D69:D72)</f>
        <v>0</v>
      </c>
      <c r="E73" s="27">
        <f aca="true" t="shared" si="12" ref="E73:O73">SUM(E69:E72)</f>
        <v>0</v>
      </c>
      <c r="F73" s="27">
        <f t="shared" si="12"/>
        <v>0</v>
      </c>
      <c r="G73" s="27">
        <f t="shared" si="12"/>
        <v>0</v>
      </c>
      <c r="H73" s="27">
        <f t="shared" si="12"/>
        <v>0</v>
      </c>
      <c r="I73" s="27">
        <f t="shared" si="12"/>
        <v>0</v>
      </c>
      <c r="J73" s="27">
        <f t="shared" si="12"/>
        <v>0</v>
      </c>
      <c r="K73" s="27">
        <f t="shared" si="12"/>
        <v>0</v>
      </c>
      <c r="L73" s="27">
        <f t="shared" si="12"/>
        <v>0</v>
      </c>
      <c r="M73" s="27">
        <f t="shared" si="12"/>
        <v>0</v>
      </c>
      <c r="N73" s="27">
        <f t="shared" si="12"/>
        <v>0</v>
      </c>
      <c r="O73" s="27">
        <f t="shared" si="12"/>
        <v>0</v>
      </c>
      <c r="P73" s="29"/>
    </row>
    <row r="74" spans="3:16" ht="12">
      <c r="C74" s="48"/>
      <c r="D74" s="27"/>
      <c r="E74" s="27"/>
      <c r="F74" s="27"/>
      <c r="G74" s="27"/>
      <c r="H74" s="27"/>
      <c r="I74" s="27"/>
      <c r="J74" s="27"/>
      <c r="K74" s="27"/>
      <c r="L74" s="27"/>
      <c r="M74" s="27"/>
      <c r="N74" s="27"/>
      <c r="O74" s="27"/>
      <c r="P74" s="29"/>
    </row>
    <row r="75" spans="1:16" ht="12">
      <c r="A75" t="s">
        <v>23</v>
      </c>
      <c r="C75" s="24">
        <f>C67+C73</f>
        <v>0</v>
      </c>
      <c r="D75" s="24">
        <f aca="true" t="shared" si="13" ref="D75:O75">D67+D73</f>
        <v>0</v>
      </c>
      <c r="E75" s="24">
        <f t="shared" si="13"/>
        <v>0</v>
      </c>
      <c r="F75" s="24">
        <f t="shared" si="13"/>
        <v>0</v>
      </c>
      <c r="G75" s="24">
        <f t="shared" si="13"/>
        <v>0</v>
      </c>
      <c r="H75" s="24">
        <f t="shared" si="13"/>
        <v>0</v>
      </c>
      <c r="I75" s="24">
        <f t="shared" si="13"/>
        <v>0</v>
      </c>
      <c r="J75" s="24">
        <f t="shared" si="13"/>
        <v>0</v>
      </c>
      <c r="K75" s="24">
        <f t="shared" si="13"/>
        <v>0</v>
      </c>
      <c r="L75" s="24">
        <f t="shared" si="13"/>
        <v>0</v>
      </c>
      <c r="M75" s="24">
        <f t="shared" si="13"/>
        <v>0</v>
      </c>
      <c r="N75" s="24">
        <f t="shared" si="13"/>
        <v>0</v>
      </c>
      <c r="O75" s="24">
        <f t="shared" si="13"/>
        <v>0</v>
      </c>
      <c r="P75" s="29"/>
    </row>
    <row r="76" spans="3:16" ht="12">
      <c r="C76" s="48"/>
      <c r="D76" s="27"/>
      <c r="E76" s="27"/>
      <c r="F76" s="27"/>
      <c r="G76" s="27"/>
      <c r="H76" s="27"/>
      <c r="I76" s="27"/>
      <c r="J76" s="27"/>
      <c r="K76" s="27"/>
      <c r="L76" s="27"/>
      <c r="M76" s="27"/>
      <c r="N76" s="27"/>
      <c r="O76" s="27"/>
      <c r="P76" s="29"/>
    </row>
    <row r="77" spans="1:16" ht="12">
      <c r="A77" t="s">
        <v>24</v>
      </c>
      <c r="C77" s="48"/>
      <c r="D77" s="27"/>
      <c r="E77" s="27"/>
      <c r="F77" s="27"/>
      <c r="G77" s="27"/>
      <c r="H77" s="27"/>
      <c r="I77" s="27"/>
      <c r="J77" s="27"/>
      <c r="K77" s="27"/>
      <c r="L77" s="27"/>
      <c r="M77" s="27"/>
      <c r="N77" s="27"/>
      <c r="O77" s="27"/>
      <c r="P77" s="29"/>
    </row>
    <row r="78" spans="1:16" ht="12">
      <c r="A78" t="s">
        <v>25</v>
      </c>
      <c r="C78" s="48">
        <f>'Year 2'!O78</f>
        <v>0</v>
      </c>
      <c r="D78" s="48">
        <f>(D33-D30-D28+D56-D55-D54)*'Assumps Input'!D144</f>
        <v>0</v>
      </c>
      <c r="E78" s="48">
        <f>(E33-E30-E28+E56-E55-E54)*'Assumps Input'!E144</f>
        <v>0</v>
      </c>
      <c r="F78" s="48">
        <f>(F33-F30-F28+F56-F55-F54)*'Assumps Input'!F144</f>
        <v>0</v>
      </c>
      <c r="G78" s="48">
        <f>(G33-G30-G28+G56-G55-G54)*'Assumps Input'!G144</f>
        <v>0</v>
      </c>
      <c r="H78" s="48">
        <f>(H33-H30-H28+H56-H55-H54)*'Assumps Input'!H144</f>
        <v>0</v>
      </c>
      <c r="I78" s="48">
        <f>(I33-I30-I28+I56-I55-I54)*'Assumps Input'!I144</f>
        <v>0</v>
      </c>
      <c r="J78" s="48">
        <f>(J33-J30-J28+J56-J55-J54)*'Assumps Input'!J144</f>
        <v>0</v>
      </c>
      <c r="K78" s="48">
        <f>(K33-K30-K28+K56-K55-K54)*'Assumps Input'!K144</f>
        <v>0</v>
      </c>
      <c r="L78" s="48">
        <f>(L33-L30-L28+L56-L55-L54)*'Assumps Input'!L144</f>
        <v>0</v>
      </c>
      <c r="M78" s="48">
        <f>(M33-M30-M28+M56-M55-M54)*'Assumps Input'!M144</f>
        <v>0</v>
      </c>
      <c r="N78" s="48">
        <f>(N33-N30-N28+N56-N55-N54)*'Assumps Input'!N144</f>
        <v>0</v>
      </c>
      <c r="O78" s="48">
        <f>(O33-O30-O28+O56-O55-O54)*'Assumps Input'!O144</f>
        <v>0</v>
      </c>
      <c r="P78" s="29"/>
    </row>
    <row r="79" spans="1:16" ht="12">
      <c r="A79" t="s">
        <v>40</v>
      </c>
      <c r="C79" s="48">
        <f>'Year 2'!O79</f>
        <v>0</v>
      </c>
      <c r="D79" s="27">
        <f>C79+(C79*'Assumps Input'!D129*1/12)+D124</f>
        <v>0</v>
      </c>
      <c r="E79" s="27">
        <f>D79+(D79*'Assumps Input'!E129*1/12)+E124</f>
        <v>0</v>
      </c>
      <c r="F79" s="27">
        <f>E79+(E79*'Assumps Input'!F129*1/12)+F124</f>
        <v>0</v>
      </c>
      <c r="G79" s="27">
        <f>F79+(F79*'Assumps Input'!G129*1/12)+G124</f>
        <v>0</v>
      </c>
      <c r="H79" s="27">
        <f>G79+(G79*'Assumps Input'!H129*1/12)+H124</f>
        <v>0</v>
      </c>
      <c r="I79" s="27">
        <f>H79+(H79*'Assumps Input'!I129*1/12)+I124</f>
        <v>0</v>
      </c>
      <c r="J79" s="27">
        <f>I79+(I79*'Assumps Input'!J129*1/12)+J124</f>
        <v>0</v>
      </c>
      <c r="K79" s="27">
        <f>J79+(J79*'Assumps Input'!K129*1/12)+K124</f>
        <v>0</v>
      </c>
      <c r="L79" s="27">
        <f>K79+(K79*'Assumps Input'!L129*1/12)+L124</f>
        <v>0</v>
      </c>
      <c r="M79" s="27">
        <f>L79+(L79*'Assumps Input'!M129*1/12)+M124</f>
        <v>0</v>
      </c>
      <c r="N79" s="27">
        <f>M79+(M79*'Assumps Input'!N129*1/12)+N124</f>
        <v>0</v>
      </c>
      <c r="O79" s="27">
        <f>N79+(N79*'Assumps Input'!O129*1/12)+O124</f>
        <v>0</v>
      </c>
      <c r="P79" s="29"/>
    </row>
    <row r="80" spans="1:16" ht="12">
      <c r="A80" t="s">
        <v>174</v>
      </c>
      <c r="C80" s="48">
        <f>'Year 2'!O80</f>
        <v>0</v>
      </c>
      <c r="D80" s="27">
        <f>D83*'Assumps Input'!D130*1/12</f>
        <v>0</v>
      </c>
      <c r="E80" s="27">
        <f>E83*'Assumps Input'!E130*1/12</f>
        <v>0</v>
      </c>
      <c r="F80" s="27">
        <f>F83*'Assumps Input'!F130*1/12</f>
        <v>0</v>
      </c>
      <c r="G80" s="27">
        <f>G83*'Assumps Input'!G130*1/12</f>
        <v>0</v>
      </c>
      <c r="H80" s="27">
        <f>H83*'Assumps Input'!H130*1/12</f>
        <v>0</v>
      </c>
      <c r="I80" s="27">
        <f>I83*'Assumps Input'!I130*1/12</f>
        <v>0</v>
      </c>
      <c r="J80" s="27">
        <f>J83*'Assumps Input'!J130*1/12</f>
        <v>0</v>
      </c>
      <c r="K80" s="27">
        <f>K83*'Assumps Input'!K130*1/12</f>
        <v>0</v>
      </c>
      <c r="L80" s="27">
        <f>L83*'Assumps Input'!L130*1/12</f>
        <v>0</v>
      </c>
      <c r="M80" s="27">
        <f>M83*'Assumps Input'!M130*1/12</f>
        <v>0</v>
      </c>
      <c r="N80" s="27">
        <f>N83*'Assumps Input'!N130*1/12</f>
        <v>0</v>
      </c>
      <c r="O80" s="27">
        <f>O83*'Assumps Input'!O130*1/12</f>
        <v>0</v>
      </c>
      <c r="P80" s="26"/>
    </row>
    <row r="81" spans="1:16" ht="12">
      <c r="A81" t="s">
        <v>26</v>
      </c>
      <c r="C81" s="48">
        <f aca="true" t="shared" si="14" ref="C81:O81">SUM(C78:C80)</f>
        <v>0</v>
      </c>
      <c r="D81" s="24">
        <f t="shared" si="14"/>
        <v>0</v>
      </c>
      <c r="E81" s="24">
        <f t="shared" si="14"/>
        <v>0</v>
      </c>
      <c r="F81" s="24">
        <f t="shared" si="14"/>
        <v>0</v>
      </c>
      <c r="G81" s="24">
        <f t="shared" si="14"/>
        <v>0</v>
      </c>
      <c r="H81" s="24">
        <f t="shared" si="14"/>
        <v>0</v>
      </c>
      <c r="I81" s="24">
        <f t="shared" si="14"/>
        <v>0</v>
      </c>
      <c r="J81" s="24">
        <f t="shared" si="14"/>
        <v>0</v>
      </c>
      <c r="K81" s="24">
        <f t="shared" si="14"/>
        <v>0</v>
      </c>
      <c r="L81" s="24">
        <f t="shared" si="14"/>
        <v>0</v>
      </c>
      <c r="M81" s="24">
        <f t="shared" si="14"/>
        <v>0</v>
      </c>
      <c r="N81" s="24">
        <f t="shared" si="14"/>
        <v>0</v>
      </c>
      <c r="O81" s="24">
        <f t="shared" si="14"/>
        <v>0</v>
      </c>
      <c r="P81" s="29"/>
    </row>
    <row r="82" spans="3:16" ht="12">
      <c r="C82" s="48"/>
      <c r="D82" s="27"/>
      <c r="E82" s="27"/>
      <c r="F82" s="27"/>
      <c r="G82" s="27"/>
      <c r="H82" s="27"/>
      <c r="I82" s="27"/>
      <c r="J82" s="27"/>
      <c r="K82" s="27"/>
      <c r="L82" s="27"/>
      <c r="M82" s="27"/>
      <c r="N82" s="27"/>
      <c r="O82" s="27"/>
      <c r="P82" s="29"/>
    </row>
    <row r="83" spans="1:16" ht="12">
      <c r="A83" s="1" t="s">
        <v>27</v>
      </c>
      <c r="B83" s="1"/>
      <c r="C83" s="48">
        <f>'Year 2'!O83</f>
        <v>0</v>
      </c>
      <c r="D83" s="24">
        <f>C83+'Assumps Input'!D147</f>
        <v>0</v>
      </c>
      <c r="E83" s="24">
        <f>D83+'Assumps Input'!E147</f>
        <v>0</v>
      </c>
      <c r="F83" s="24">
        <f>E83+'Assumps Input'!F147</f>
        <v>0</v>
      </c>
      <c r="G83" s="24">
        <f>F83+'Assumps Input'!G147</f>
        <v>0</v>
      </c>
      <c r="H83" s="24">
        <f>G83+'Assumps Input'!H147</f>
        <v>0</v>
      </c>
      <c r="I83" s="24">
        <f>H83+'Assumps Input'!I147</f>
        <v>0</v>
      </c>
      <c r="J83" s="24">
        <f>I83+'Assumps Input'!J147</f>
        <v>0</v>
      </c>
      <c r="K83" s="24">
        <f>J83+'Assumps Input'!K147</f>
        <v>0</v>
      </c>
      <c r="L83" s="24">
        <f>K83+'Assumps Input'!L147</f>
        <v>0</v>
      </c>
      <c r="M83" s="24">
        <f>L83+'Assumps Input'!M147</f>
        <v>0</v>
      </c>
      <c r="N83" s="24">
        <f>M83+'Assumps Input'!N147</f>
        <v>0</v>
      </c>
      <c r="O83" s="24">
        <f>N83+'Assumps Input'!O147</f>
        <v>0</v>
      </c>
      <c r="P83" s="29"/>
    </row>
    <row r="84" spans="3:16" ht="12">
      <c r="C84" s="48"/>
      <c r="D84" s="27"/>
      <c r="E84" s="27"/>
      <c r="F84" s="27"/>
      <c r="G84" s="27"/>
      <c r="H84" s="27"/>
      <c r="I84" s="27"/>
      <c r="J84" s="27"/>
      <c r="K84" s="27"/>
      <c r="L84" s="27"/>
      <c r="M84" s="27"/>
      <c r="N84" s="27"/>
      <c r="O84" s="27"/>
      <c r="P84" s="26"/>
    </row>
    <row r="85" spans="1:16" ht="12">
      <c r="A85" s="1" t="s">
        <v>39</v>
      </c>
      <c r="B85" s="1"/>
      <c r="C85" s="48">
        <f aca="true" t="shared" si="15" ref="C85:O85">C81+C83</f>
        <v>0</v>
      </c>
      <c r="D85" s="24">
        <f t="shared" si="15"/>
        <v>0</v>
      </c>
      <c r="E85" s="24">
        <f t="shared" si="15"/>
        <v>0</v>
      </c>
      <c r="F85" s="24">
        <f t="shared" si="15"/>
        <v>0</v>
      </c>
      <c r="G85" s="24">
        <f t="shared" si="15"/>
        <v>0</v>
      </c>
      <c r="H85" s="24">
        <f t="shared" si="15"/>
        <v>0</v>
      </c>
      <c r="I85" s="24">
        <f t="shared" si="15"/>
        <v>0</v>
      </c>
      <c r="J85" s="24">
        <f t="shared" si="15"/>
        <v>0</v>
      </c>
      <c r="K85" s="24">
        <f t="shared" si="15"/>
        <v>0</v>
      </c>
      <c r="L85" s="24">
        <f t="shared" si="15"/>
        <v>0</v>
      </c>
      <c r="M85" s="24">
        <f t="shared" si="15"/>
        <v>0</v>
      </c>
      <c r="N85" s="24">
        <f t="shared" si="15"/>
        <v>0</v>
      </c>
      <c r="O85" s="24">
        <f t="shared" si="15"/>
        <v>0</v>
      </c>
      <c r="P85" s="26"/>
    </row>
    <row r="86" spans="3:16" ht="12">
      <c r="C86" s="48"/>
      <c r="D86" s="27"/>
      <c r="E86" s="27"/>
      <c r="F86" s="27"/>
      <c r="G86" s="27"/>
      <c r="H86" s="27"/>
      <c r="I86" s="27"/>
      <c r="J86" s="27"/>
      <c r="K86" s="27"/>
      <c r="L86" s="27"/>
      <c r="M86" s="27"/>
      <c r="N86" s="27"/>
      <c r="O86" s="27"/>
      <c r="P86" s="29"/>
    </row>
    <row r="87" spans="1:16" ht="12">
      <c r="A87" t="s">
        <v>152</v>
      </c>
      <c r="C87" s="48"/>
      <c r="D87" s="27"/>
      <c r="E87" s="27"/>
      <c r="F87" s="27"/>
      <c r="G87" s="27"/>
      <c r="H87" s="27"/>
      <c r="I87" s="27"/>
      <c r="J87" s="27"/>
      <c r="K87" s="27"/>
      <c r="L87" s="27"/>
      <c r="M87" s="27"/>
      <c r="N87" s="27"/>
      <c r="O87" s="27"/>
      <c r="P87" s="29"/>
    </row>
    <row r="88" spans="1:16" ht="12">
      <c r="A88" t="s">
        <v>153</v>
      </c>
      <c r="C88" s="48">
        <f>'Year 2'!O90</f>
        <v>0</v>
      </c>
      <c r="D88" s="24">
        <f>C88</f>
        <v>0</v>
      </c>
      <c r="E88" s="24">
        <f aca="true" t="shared" si="16" ref="E88:O88">D88</f>
        <v>0</v>
      </c>
      <c r="F88" s="24">
        <f t="shared" si="16"/>
        <v>0</v>
      </c>
      <c r="G88" s="24">
        <f t="shared" si="16"/>
        <v>0</v>
      </c>
      <c r="H88" s="24">
        <f t="shared" si="16"/>
        <v>0</v>
      </c>
      <c r="I88" s="24">
        <f t="shared" si="16"/>
        <v>0</v>
      </c>
      <c r="J88" s="24">
        <f t="shared" si="16"/>
        <v>0</v>
      </c>
      <c r="K88" s="24">
        <f t="shared" si="16"/>
        <v>0</v>
      </c>
      <c r="L88" s="24">
        <f t="shared" si="16"/>
        <v>0</v>
      </c>
      <c r="M88" s="24">
        <f t="shared" si="16"/>
        <v>0</v>
      </c>
      <c r="N88" s="24">
        <f t="shared" si="16"/>
        <v>0</v>
      </c>
      <c r="O88" s="24">
        <f t="shared" si="16"/>
        <v>0</v>
      </c>
      <c r="P88" s="29"/>
    </row>
    <row r="89" spans="1:16" ht="12">
      <c r="A89" t="s">
        <v>154</v>
      </c>
      <c r="C89" s="48">
        <v>0</v>
      </c>
      <c r="D89" s="24">
        <f>D62</f>
        <v>0</v>
      </c>
      <c r="E89" s="24">
        <f aca="true" t="shared" si="17" ref="E89:O89">D89+E62</f>
        <v>0</v>
      </c>
      <c r="F89" s="24">
        <f t="shared" si="17"/>
        <v>0</v>
      </c>
      <c r="G89" s="24">
        <f t="shared" si="17"/>
        <v>0</v>
      </c>
      <c r="H89" s="24">
        <f t="shared" si="17"/>
        <v>0</v>
      </c>
      <c r="I89" s="24">
        <f t="shared" si="17"/>
        <v>0</v>
      </c>
      <c r="J89" s="24">
        <f t="shared" si="17"/>
        <v>0</v>
      </c>
      <c r="K89" s="24">
        <f t="shared" si="17"/>
        <v>0</v>
      </c>
      <c r="L89" s="24">
        <f t="shared" si="17"/>
        <v>0</v>
      </c>
      <c r="M89" s="24">
        <f t="shared" si="17"/>
        <v>0</v>
      </c>
      <c r="N89" s="24">
        <f t="shared" si="17"/>
        <v>0</v>
      </c>
      <c r="O89" s="24">
        <f t="shared" si="17"/>
        <v>0</v>
      </c>
      <c r="P89" s="29"/>
    </row>
    <row r="90" spans="1:16" ht="12">
      <c r="A90" t="s">
        <v>155</v>
      </c>
      <c r="C90" s="48">
        <f>SUM(C88:C89)</f>
        <v>0</v>
      </c>
      <c r="D90" s="48">
        <f>SUM(D88:D89)</f>
        <v>0</v>
      </c>
      <c r="E90" s="48">
        <f aca="true" t="shared" si="18" ref="E90:O90">SUM(E88:E89)</f>
        <v>0</v>
      </c>
      <c r="F90" s="48">
        <f t="shared" si="18"/>
        <v>0</v>
      </c>
      <c r="G90" s="48">
        <f t="shared" si="18"/>
        <v>0</v>
      </c>
      <c r="H90" s="48">
        <f t="shared" si="18"/>
        <v>0</v>
      </c>
      <c r="I90" s="48">
        <f t="shared" si="18"/>
        <v>0</v>
      </c>
      <c r="J90" s="48">
        <f t="shared" si="18"/>
        <v>0</v>
      </c>
      <c r="K90" s="48">
        <f t="shared" si="18"/>
        <v>0</v>
      </c>
      <c r="L90" s="48">
        <f t="shared" si="18"/>
        <v>0</v>
      </c>
      <c r="M90" s="48">
        <f t="shared" si="18"/>
        <v>0</v>
      </c>
      <c r="N90" s="48">
        <f t="shared" si="18"/>
        <v>0</v>
      </c>
      <c r="O90" s="48">
        <f t="shared" si="18"/>
        <v>0</v>
      </c>
      <c r="P90" s="29"/>
    </row>
    <row r="91" spans="3:16" ht="12">
      <c r="C91" s="15"/>
      <c r="D91" s="27"/>
      <c r="E91" s="27"/>
      <c r="F91" s="27"/>
      <c r="G91" s="27"/>
      <c r="H91" s="27"/>
      <c r="I91" s="27"/>
      <c r="J91" s="27"/>
      <c r="K91" s="27"/>
      <c r="L91" s="27"/>
      <c r="M91" s="27"/>
      <c r="N91" s="27"/>
      <c r="O91" s="27"/>
      <c r="P91" s="29"/>
    </row>
    <row r="92" spans="1:16" ht="12">
      <c r="A92" t="s">
        <v>156</v>
      </c>
      <c r="C92" s="49">
        <f>C85+C90</f>
        <v>0</v>
      </c>
      <c r="D92" s="49">
        <f aca="true" t="shared" si="19" ref="D92:O92">D85+D90</f>
        <v>0</v>
      </c>
      <c r="E92" s="49">
        <f t="shared" si="19"/>
        <v>0</v>
      </c>
      <c r="F92" s="49">
        <f t="shared" si="19"/>
        <v>0</v>
      </c>
      <c r="G92" s="49">
        <f t="shared" si="19"/>
        <v>0</v>
      </c>
      <c r="H92" s="49">
        <f t="shared" si="19"/>
        <v>0</v>
      </c>
      <c r="I92" s="49">
        <f t="shared" si="19"/>
        <v>0</v>
      </c>
      <c r="J92" s="49">
        <f t="shared" si="19"/>
        <v>0</v>
      </c>
      <c r="K92" s="49">
        <f t="shared" si="19"/>
        <v>0</v>
      </c>
      <c r="L92" s="49">
        <f t="shared" si="19"/>
        <v>0</v>
      </c>
      <c r="M92" s="49">
        <f t="shared" si="19"/>
        <v>0</v>
      </c>
      <c r="N92" s="49">
        <f t="shared" si="19"/>
        <v>0</v>
      </c>
      <c r="O92" s="49">
        <f t="shared" si="19"/>
        <v>0</v>
      </c>
      <c r="P92" s="29"/>
    </row>
    <row r="93" spans="3:16" ht="12">
      <c r="C93" s="15"/>
      <c r="D93" s="49">
        <f>D75-D92</f>
        <v>0</v>
      </c>
      <c r="E93" s="49">
        <f aca="true" t="shared" si="20" ref="E93:O93">E75-E92</f>
        <v>0</v>
      </c>
      <c r="F93" s="49">
        <f t="shared" si="20"/>
        <v>0</v>
      </c>
      <c r="G93" s="49">
        <f t="shared" si="20"/>
        <v>0</v>
      </c>
      <c r="H93" s="49">
        <f t="shared" si="20"/>
        <v>0</v>
      </c>
      <c r="I93" s="49">
        <f t="shared" si="20"/>
        <v>0</v>
      </c>
      <c r="J93" s="49">
        <f t="shared" si="20"/>
        <v>0</v>
      </c>
      <c r="K93" s="49">
        <f t="shared" si="20"/>
        <v>0</v>
      </c>
      <c r="L93" s="49">
        <f t="shared" si="20"/>
        <v>0</v>
      </c>
      <c r="M93" s="49">
        <f t="shared" si="20"/>
        <v>0</v>
      </c>
      <c r="N93" s="49">
        <f t="shared" si="20"/>
        <v>0</v>
      </c>
      <c r="O93" s="49">
        <f t="shared" si="20"/>
        <v>0</v>
      </c>
      <c r="P93" s="29"/>
    </row>
    <row r="94" spans="4:16" ht="12"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9"/>
    </row>
    <row r="95" spans="1:16" ht="12">
      <c r="A95" s="4" t="s">
        <v>188</v>
      </c>
      <c r="B95" s="4"/>
      <c r="C95" s="4"/>
      <c r="D95" s="8" t="s">
        <v>65</v>
      </c>
      <c r="E95" s="8" t="s">
        <v>66</v>
      </c>
      <c r="F95" s="8" t="s">
        <v>67</v>
      </c>
      <c r="G95" s="8" t="s">
        <v>68</v>
      </c>
      <c r="H95" s="8" t="s">
        <v>69</v>
      </c>
      <c r="I95" s="8" t="s">
        <v>70</v>
      </c>
      <c r="J95" s="8" t="s">
        <v>71</v>
      </c>
      <c r="K95" s="8" t="s">
        <v>72</v>
      </c>
      <c r="L95" s="8" t="s">
        <v>73</v>
      </c>
      <c r="M95" s="8" t="s">
        <v>74</v>
      </c>
      <c r="N95" s="8" t="s">
        <v>75</v>
      </c>
      <c r="O95" s="8" t="s">
        <v>76</v>
      </c>
      <c r="P95" s="8" t="s">
        <v>47</v>
      </c>
    </row>
    <row r="96" spans="1:16" ht="12">
      <c r="A96" s="4" t="s">
        <v>80</v>
      </c>
      <c r="B96" s="4"/>
      <c r="C96" s="4"/>
      <c r="D96" s="8"/>
      <c r="E96" s="8"/>
      <c r="F96" s="8"/>
      <c r="G96" s="8"/>
      <c r="H96" s="8"/>
      <c r="I96" s="8"/>
      <c r="J96" s="8"/>
      <c r="K96" s="8"/>
      <c r="L96" s="8"/>
      <c r="M96" s="8"/>
      <c r="N96" s="8"/>
      <c r="O96" s="8"/>
      <c r="P96" s="30"/>
    </row>
    <row r="97" spans="1:16" ht="12">
      <c r="A97" s="43" t="s">
        <v>28</v>
      </c>
      <c r="B97" s="4"/>
      <c r="C97" s="4"/>
      <c r="D97" s="26"/>
      <c r="E97" s="26"/>
      <c r="F97" s="26"/>
      <c r="G97" s="26"/>
      <c r="H97" s="26"/>
      <c r="I97" s="26"/>
      <c r="J97" s="26"/>
      <c r="K97" s="26"/>
      <c r="L97" s="26"/>
      <c r="M97" s="26"/>
      <c r="N97" s="26"/>
      <c r="O97" s="26"/>
      <c r="P97" s="29"/>
    </row>
    <row r="98" spans="1:16" ht="12">
      <c r="A98" t="s">
        <v>170</v>
      </c>
      <c r="D98" s="24">
        <f>D6</f>
        <v>0</v>
      </c>
      <c r="E98" s="24">
        <f aca="true" t="shared" si="21" ref="E98:O98">E6</f>
        <v>0</v>
      </c>
      <c r="F98" s="24">
        <f t="shared" si="21"/>
        <v>0</v>
      </c>
      <c r="G98" s="24">
        <f t="shared" si="21"/>
        <v>0</v>
      </c>
      <c r="H98" s="24">
        <f t="shared" si="21"/>
        <v>0</v>
      </c>
      <c r="I98" s="24">
        <f t="shared" si="21"/>
        <v>0</v>
      </c>
      <c r="J98" s="24">
        <f t="shared" si="21"/>
        <v>0</v>
      </c>
      <c r="K98" s="24">
        <f t="shared" si="21"/>
        <v>0</v>
      </c>
      <c r="L98" s="24">
        <f t="shared" si="21"/>
        <v>0</v>
      </c>
      <c r="M98" s="24">
        <f t="shared" si="21"/>
        <v>0</v>
      </c>
      <c r="N98" s="24">
        <f t="shared" si="21"/>
        <v>0</v>
      </c>
      <c r="O98" s="24">
        <f t="shared" si="21"/>
        <v>0</v>
      </c>
      <c r="P98" s="27">
        <f aca="true" t="shared" si="22" ref="P98:P103">SUM(D98:O98)</f>
        <v>0</v>
      </c>
    </row>
    <row r="99" spans="1:16" ht="12">
      <c r="A99" s="14" t="s">
        <v>42</v>
      </c>
      <c r="C99" t="s">
        <v>16</v>
      </c>
      <c r="D99" s="24">
        <f>D7*'Assumps Input'!D111+'Year 2'!O7*'Assumps Input'!O64+'Year 2'!N7*'Assumps Input'!N65+'Year 2'!M7*'Assumps Input'!M66</f>
        <v>0</v>
      </c>
      <c r="E99" s="24">
        <f>E7*'Assumps Input'!E111+D7*'Assumps Input'!D112+'Year 2'!O7*'Assumps Input'!O65+'Year 2'!N7*'Assumps Input'!N66</f>
        <v>0</v>
      </c>
      <c r="F99" s="24">
        <f>F7*'Assumps Input'!F111+E7*'Assumps Input'!E112+D7*'Assumps Input'!D113+'Year 2'!O7*'Assumps Input'!O66</f>
        <v>0</v>
      </c>
      <c r="G99" s="24">
        <f>G7*'Assumps Input'!G111+F7*'Assumps Input'!F112+E7*'Assumps Input'!E113+D7*'Assumps Input'!D114</f>
        <v>0</v>
      </c>
      <c r="H99" s="24">
        <f>H7*'Assumps Input'!H111+G7*'Assumps Input'!G112+F7*'Assumps Input'!F113+E7*'Assumps Input'!E114</f>
        <v>0</v>
      </c>
      <c r="I99" s="24">
        <f>I7*'Assumps Input'!I111+H7*'Assumps Input'!H112+G7*'Assumps Input'!G113+F7*'Assumps Input'!F114</f>
        <v>0</v>
      </c>
      <c r="J99" s="24">
        <f>J7*'Assumps Input'!J111+I7*'Assumps Input'!I112+H7*'Assumps Input'!H113+G7*'Assumps Input'!G114</f>
        <v>0</v>
      </c>
      <c r="K99" s="24">
        <f>K7*'Assumps Input'!K111+J7*'Assumps Input'!J112+I7*'Assumps Input'!I113+H7*'Assumps Input'!H114</f>
        <v>0</v>
      </c>
      <c r="L99" s="24">
        <f>L7*'Assumps Input'!L111+K7*'Assumps Input'!K112+J7*'Assumps Input'!J113+I7*'Assumps Input'!I114</f>
        <v>0</v>
      </c>
      <c r="M99" s="24">
        <f>M7*'Assumps Input'!M111+L7*'Assumps Input'!L112+K7*'Assumps Input'!K113+J7*'Assumps Input'!J114</f>
        <v>0</v>
      </c>
      <c r="N99" s="24">
        <f>N7*'Assumps Input'!N111+M7*'Assumps Input'!M112+L7*'Assumps Input'!L113+K7*'Assumps Input'!K114</f>
        <v>0</v>
      </c>
      <c r="O99" s="24">
        <f>O7*'Assumps Input'!O111+N7*'Assumps Input'!N112+M7*'Assumps Input'!M113+L7*'Assumps Input'!L114</f>
        <v>0</v>
      </c>
      <c r="P99" s="27">
        <f t="shared" si="22"/>
        <v>0</v>
      </c>
    </row>
    <row r="100" spans="1:16" ht="12">
      <c r="A100" t="s">
        <v>115</v>
      </c>
      <c r="D100" s="24">
        <f>D8</f>
        <v>0</v>
      </c>
      <c r="E100" s="24">
        <f aca="true" t="shared" si="23" ref="E100:O100">E8</f>
        <v>0</v>
      </c>
      <c r="F100" s="24">
        <f t="shared" si="23"/>
        <v>0</v>
      </c>
      <c r="G100" s="24">
        <f t="shared" si="23"/>
        <v>0</v>
      </c>
      <c r="H100" s="24">
        <f t="shared" si="23"/>
        <v>0</v>
      </c>
      <c r="I100" s="24">
        <f t="shared" si="23"/>
        <v>0</v>
      </c>
      <c r="J100" s="24">
        <f t="shared" si="23"/>
        <v>0</v>
      </c>
      <c r="K100" s="24">
        <f t="shared" si="23"/>
        <v>0</v>
      </c>
      <c r="L100" s="24">
        <f t="shared" si="23"/>
        <v>0</v>
      </c>
      <c r="M100" s="24">
        <f t="shared" si="23"/>
        <v>0</v>
      </c>
      <c r="N100" s="24">
        <f t="shared" si="23"/>
        <v>0</v>
      </c>
      <c r="O100" s="24">
        <f t="shared" si="23"/>
        <v>0</v>
      </c>
      <c r="P100" s="27">
        <f t="shared" si="22"/>
        <v>0</v>
      </c>
    </row>
    <row r="101" spans="1:16" ht="12">
      <c r="A101" t="s">
        <v>116</v>
      </c>
      <c r="D101" s="24">
        <f aca="true" t="shared" si="24" ref="D101:O101">D9</f>
        <v>0</v>
      </c>
      <c r="E101" s="24">
        <f t="shared" si="24"/>
        <v>0</v>
      </c>
      <c r="F101" s="24">
        <f t="shared" si="24"/>
        <v>0</v>
      </c>
      <c r="G101" s="24">
        <f t="shared" si="24"/>
        <v>0</v>
      </c>
      <c r="H101" s="24">
        <f t="shared" si="24"/>
        <v>0</v>
      </c>
      <c r="I101" s="24">
        <f t="shared" si="24"/>
        <v>0</v>
      </c>
      <c r="J101" s="24">
        <f t="shared" si="24"/>
        <v>0</v>
      </c>
      <c r="K101" s="24">
        <f t="shared" si="24"/>
        <v>0</v>
      </c>
      <c r="L101" s="24">
        <f t="shared" si="24"/>
        <v>0</v>
      </c>
      <c r="M101" s="24">
        <f t="shared" si="24"/>
        <v>0</v>
      </c>
      <c r="N101" s="24">
        <f t="shared" si="24"/>
        <v>0</v>
      </c>
      <c r="O101" s="24">
        <f t="shared" si="24"/>
        <v>0</v>
      </c>
      <c r="P101" s="27">
        <f t="shared" si="22"/>
        <v>0</v>
      </c>
    </row>
    <row r="102" spans="1:16" ht="12">
      <c r="A102" t="s">
        <v>117</v>
      </c>
      <c r="D102" s="24">
        <f>D11</f>
        <v>0</v>
      </c>
      <c r="E102" s="24">
        <f aca="true" t="shared" si="25" ref="E102:O102">E11</f>
        <v>0</v>
      </c>
      <c r="F102" s="24">
        <f t="shared" si="25"/>
        <v>0</v>
      </c>
      <c r="G102" s="24">
        <f t="shared" si="25"/>
        <v>0</v>
      </c>
      <c r="H102" s="24">
        <f t="shared" si="25"/>
        <v>0</v>
      </c>
      <c r="I102" s="24">
        <f t="shared" si="25"/>
        <v>0</v>
      </c>
      <c r="J102" s="24">
        <f t="shared" si="25"/>
        <v>0</v>
      </c>
      <c r="K102" s="24">
        <f t="shared" si="25"/>
        <v>0</v>
      </c>
      <c r="L102" s="24">
        <f t="shared" si="25"/>
        <v>0</v>
      </c>
      <c r="M102" s="24">
        <f t="shared" si="25"/>
        <v>0</v>
      </c>
      <c r="N102" s="24">
        <f t="shared" si="25"/>
        <v>0</v>
      </c>
      <c r="O102" s="24">
        <f t="shared" si="25"/>
        <v>0</v>
      </c>
      <c r="P102" s="27">
        <f t="shared" si="22"/>
        <v>0</v>
      </c>
    </row>
    <row r="103" spans="1:16" ht="12">
      <c r="A103" t="s">
        <v>171</v>
      </c>
      <c r="D103" s="24">
        <f>SUM(D98:D102)</f>
        <v>0</v>
      </c>
      <c r="E103" s="24">
        <f aca="true" t="shared" si="26" ref="E103:O103">SUM(E98:E102)</f>
        <v>0</v>
      </c>
      <c r="F103" s="24">
        <f t="shared" si="26"/>
        <v>0</v>
      </c>
      <c r="G103" s="24">
        <f t="shared" si="26"/>
        <v>0</v>
      </c>
      <c r="H103" s="24">
        <f t="shared" si="26"/>
        <v>0</v>
      </c>
      <c r="I103" s="24">
        <f t="shared" si="26"/>
        <v>0</v>
      </c>
      <c r="J103" s="24">
        <f t="shared" si="26"/>
        <v>0</v>
      </c>
      <c r="K103" s="24">
        <f t="shared" si="26"/>
        <v>0</v>
      </c>
      <c r="L103" s="24">
        <f t="shared" si="26"/>
        <v>0</v>
      </c>
      <c r="M103" s="24">
        <f t="shared" si="26"/>
        <v>0</v>
      </c>
      <c r="N103" s="24">
        <f t="shared" si="26"/>
        <v>0</v>
      </c>
      <c r="O103" s="24">
        <f t="shared" si="26"/>
        <v>0</v>
      </c>
      <c r="P103" s="27">
        <f t="shared" si="22"/>
        <v>0</v>
      </c>
    </row>
    <row r="104" spans="4:16" ht="12">
      <c r="D104" s="24" t="s">
        <v>16</v>
      </c>
      <c r="E104" s="24" t="s">
        <v>16</v>
      </c>
      <c r="F104" s="24" t="s">
        <v>16</v>
      </c>
      <c r="G104" s="24" t="s">
        <v>16</v>
      </c>
      <c r="H104" s="24" t="s">
        <v>16</v>
      </c>
      <c r="I104" s="24" t="s">
        <v>16</v>
      </c>
      <c r="J104" s="24" t="s">
        <v>16</v>
      </c>
      <c r="K104" s="24" t="s">
        <v>16</v>
      </c>
      <c r="L104" s="24" t="s">
        <v>16</v>
      </c>
      <c r="M104" s="24" t="s">
        <v>16</v>
      </c>
      <c r="N104" s="24" t="s">
        <v>16</v>
      </c>
      <c r="O104" s="24" t="s">
        <v>16</v>
      </c>
      <c r="P104" s="27"/>
    </row>
    <row r="105" spans="1:16" ht="12">
      <c r="A105" t="s">
        <v>29</v>
      </c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7"/>
    </row>
    <row r="106" spans="1:16" ht="12">
      <c r="A106" t="s">
        <v>192</v>
      </c>
      <c r="D106" s="24">
        <f>(D33-D28-D30)*'Assumps Input'!D145+('Year 2'!O33-'Year 2'!O30-'Year 2'!O28)*'Assumps Input'!O96</f>
        <v>0</v>
      </c>
      <c r="E106" s="24">
        <f>(E33-E28-E30)*'Assumps Input'!E145+(D33-D30-D28)*'Assumps Input'!D144</f>
        <v>0</v>
      </c>
      <c r="F106" s="24">
        <f>(F33-F28-F30)*'Assumps Input'!F145+(E33-E30-E28)*'Assumps Input'!E144</f>
        <v>0</v>
      </c>
      <c r="G106" s="24">
        <f>(G33-G28-G30)*'Assumps Input'!G145+(F33-F30-F28)*'Assumps Input'!F144</f>
        <v>0</v>
      </c>
      <c r="H106" s="24">
        <f>(H33-H28-H30)*'Assumps Input'!H145+(G33-G30-G28)*'Assumps Input'!G144</f>
        <v>0</v>
      </c>
      <c r="I106" s="24">
        <f>(I33-I28-I30)*'Assumps Input'!I145+(H33-H30-H28)*'Assumps Input'!H144</f>
        <v>0</v>
      </c>
      <c r="J106" s="24">
        <f>(J33-J28-J30)*'Assumps Input'!J145+(I33-I30-I28)*'Assumps Input'!I144</f>
        <v>0</v>
      </c>
      <c r="K106" s="24">
        <f>(K33-K28-K30)*'Assumps Input'!K145+(J33-J30-J28)*'Assumps Input'!J144</f>
        <v>0</v>
      </c>
      <c r="L106" s="24">
        <f>(L33-L28-L30)*'Assumps Input'!L145+(K33-K30-K28)*'Assumps Input'!K144</f>
        <v>0</v>
      </c>
      <c r="M106" s="24">
        <f>(M33-M28-M30)*'Assumps Input'!M145+(L33-L30-L28)*'Assumps Input'!L144</f>
        <v>0</v>
      </c>
      <c r="N106" s="24">
        <f>(N33-N28-N30)*'Assumps Input'!N145+(M33-M30-M28)*'Assumps Input'!M144</f>
        <v>0</v>
      </c>
      <c r="O106" s="24">
        <f>(O33-O28-O30)*'Assumps Input'!O145+(N33-N30-N28)*'Assumps Input'!N144</f>
        <v>0</v>
      </c>
      <c r="P106" s="27">
        <f>SUM(D106:O106)</f>
        <v>0</v>
      </c>
    </row>
    <row r="107" spans="1:16" ht="12">
      <c r="A107" t="s">
        <v>193</v>
      </c>
      <c r="D107" s="24">
        <f>(D56-D54-D55)*'Assumps Input'!D145+('Year 2'!O56-'Year 2'!O55-'Year 2'!O54)*'Assumps Input'!O96</f>
        <v>0</v>
      </c>
      <c r="E107" s="24">
        <f>((D56-D54-D55)*'Assumps Input'!D144)+(E56-E54-E55)*'Assumps Input'!E145</f>
        <v>0</v>
      </c>
      <c r="F107" s="24">
        <f>((E56-E54-E55)*'Assumps Input'!E144)+(F56-F54-F55)*'Assumps Input'!F145</f>
        <v>0</v>
      </c>
      <c r="G107" s="24">
        <f>((F56-F54-F55)*'Assumps Input'!F144)+(G56-G54-G55)*'Assumps Input'!G145</f>
        <v>0</v>
      </c>
      <c r="H107" s="24">
        <f>((G56-G54-G55)*'Assumps Input'!G144)+(H56-H54-H55)*'Assumps Input'!H145</f>
        <v>0</v>
      </c>
      <c r="I107" s="24">
        <f>((H56-H54-H55)*'Assumps Input'!H144)+(I56-I54-I55)*'Assumps Input'!I145</f>
        <v>0</v>
      </c>
      <c r="J107" s="24">
        <f>((I56-I54-I55)*'Assumps Input'!I144)+(J56-J54-J55)*'Assumps Input'!J145</f>
        <v>0</v>
      </c>
      <c r="K107" s="24">
        <f>((J56-J54-J55)*'Assumps Input'!J144)+(K56-K54-K55)*'Assumps Input'!K145</f>
        <v>0</v>
      </c>
      <c r="L107" s="24">
        <f>((K56-K54-K55)*'Assumps Input'!K144)+(L56-L54-L55)*'Assumps Input'!L145</f>
        <v>0</v>
      </c>
      <c r="M107" s="24">
        <f>((L56-L54-L55)*'Assumps Input'!L144)+(M56-M54-M55)*'Assumps Input'!M145</f>
        <v>0</v>
      </c>
      <c r="N107" s="24">
        <f>((M56-M54-M55)*'Assumps Input'!M144)+(N56-N54-N55)*'Assumps Input'!N145</f>
        <v>0</v>
      </c>
      <c r="O107" s="24">
        <f>((N56-N54-N55)*'Assumps Input'!N144)+(O56-O54-O55)*'Assumps Input'!O145</f>
        <v>0</v>
      </c>
      <c r="P107" s="27">
        <f>SUM(D107:O107)</f>
        <v>0</v>
      </c>
    </row>
    <row r="108" spans="1:16" ht="12">
      <c r="A108" t="s">
        <v>178</v>
      </c>
      <c r="D108" s="24">
        <f>C80</f>
        <v>0</v>
      </c>
      <c r="E108" s="24">
        <f aca="true" t="shared" si="27" ref="E108:O108">D80</f>
        <v>0</v>
      </c>
      <c r="F108" s="24">
        <f t="shared" si="27"/>
        <v>0</v>
      </c>
      <c r="G108" s="24">
        <f t="shared" si="27"/>
        <v>0</v>
      </c>
      <c r="H108" s="24">
        <f t="shared" si="27"/>
        <v>0</v>
      </c>
      <c r="I108" s="24">
        <f t="shared" si="27"/>
        <v>0</v>
      </c>
      <c r="J108" s="24">
        <f t="shared" si="27"/>
        <v>0</v>
      </c>
      <c r="K108" s="24">
        <f t="shared" si="27"/>
        <v>0</v>
      </c>
      <c r="L108" s="24">
        <f t="shared" si="27"/>
        <v>0</v>
      </c>
      <c r="M108" s="24">
        <f t="shared" si="27"/>
        <v>0</v>
      </c>
      <c r="N108" s="24">
        <f t="shared" si="27"/>
        <v>0</v>
      </c>
      <c r="O108" s="24">
        <f t="shared" si="27"/>
        <v>0</v>
      </c>
      <c r="P108" s="27">
        <f>SUM(D108:O108)</f>
        <v>0</v>
      </c>
    </row>
    <row r="109" spans="1:16" ht="12">
      <c r="A109" t="s">
        <v>177</v>
      </c>
      <c r="B109" s="4"/>
      <c r="D109" s="24">
        <f>SUM(D106:D108)</f>
        <v>0</v>
      </c>
      <c r="E109" s="24">
        <f aca="true" t="shared" si="28" ref="E109:O109">SUM(E106:E108)</f>
        <v>0</v>
      </c>
      <c r="F109" s="24">
        <f t="shared" si="28"/>
        <v>0</v>
      </c>
      <c r="G109" s="24">
        <f t="shared" si="28"/>
        <v>0</v>
      </c>
      <c r="H109" s="24">
        <f t="shared" si="28"/>
        <v>0</v>
      </c>
      <c r="I109" s="24">
        <f t="shared" si="28"/>
        <v>0</v>
      </c>
      <c r="J109" s="24">
        <f t="shared" si="28"/>
        <v>0</v>
      </c>
      <c r="K109" s="24">
        <f t="shared" si="28"/>
        <v>0</v>
      </c>
      <c r="L109" s="24">
        <f t="shared" si="28"/>
        <v>0</v>
      </c>
      <c r="M109" s="24">
        <f t="shared" si="28"/>
        <v>0</v>
      </c>
      <c r="N109" s="24">
        <f t="shared" si="28"/>
        <v>0</v>
      </c>
      <c r="O109" s="24">
        <f t="shared" si="28"/>
        <v>0</v>
      </c>
      <c r="P109" s="24">
        <f>P98+P99-P106</f>
        <v>0</v>
      </c>
    </row>
    <row r="110" spans="2:16" ht="12">
      <c r="B110" s="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</row>
    <row r="111" spans="1:16" ht="12">
      <c r="A111" s="4" t="s">
        <v>80</v>
      </c>
      <c r="B111" s="4"/>
      <c r="D111" s="24">
        <f>D103-D109</f>
        <v>0</v>
      </c>
      <c r="E111" s="24">
        <f aca="true" t="shared" si="29" ref="E111:O111">E103-E109</f>
        <v>0</v>
      </c>
      <c r="F111" s="24">
        <f t="shared" si="29"/>
        <v>0</v>
      </c>
      <c r="G111" s="24">
        <f t="shared" si="29"/>
        <v>0</v>
      </c>
      <c r="H111" s="24">
        <f t="shared" si="29"/>
        <v>0</v>
      </c>
      <c r="I111" s="24">
        <f t="shared" si="29"/>
        <v>0</v>
      </c>
      <c r="J111" s="24">
        <f t="shared" si="29"/>
        <v>0</v>
      </c>
      <c r="K111" s="24">
        <f t="shared" si="29"/>
        <v>0</v>
      </c>
      <c r="L111" s="24">
        <f t="shared" si="29"/>
        <v>0</v>
      </c>
      <c r="M111" s="24">
        <f t="shared" si="29"/>
        <v>0</v>
      </c>
      <c r="N111" s="24">
        <f t="shared" si="29"/>
        <v>0</v>
      </c>
      <c r="O111" s="24">
        <f t="shared" si="29"/>
        <v>0</v>
      </c>
      <c r="P111" s="24">
        <f>P103+P109</f>
        <v>0</v>
      </c>
    </row>
    <row r="112" spans="4:16" ht="12">
      <c r="D112" s="24" t="s">
        <v>16</v>
      </c>
      <c r="E112" s="24" t="s">
        <v>16</v>
      </c>
      <c r="F112" s="24" t="s">
        <v>16</v>
      </c>
      <c r="G112" s="24" t="s">
        <v>16</v>
      </c>
      <c r="H112" s="24" t="s">
        <v>16</v>
      </c>
      <c r="I112" s="24" t="s">
        <v>16</v>
      </c>
      <c r="J112" s="24" t="s">
        <v>16</v>
      </c>
      <c r="K112" s="24" t="s">
        <v>16</v>
      </c>
      <c r="L112" s="24" t="s">
        <v>16</v>
      </c>
      <c r="M112" s="24" t="s">
        <v>16</v>
      </c>
      <c r="N112" s="24" t="s">
        <v>16</v>
      </c>
      <c r="O112" s="24" t="s">
        <v>16</v>
      </c>
      <c r="P112" s="24"/>
    </row>
    <row r="113" spans="1:16" ht="12">
      <c r="A113" s="4" t="s">
        <v>81</v>
      </c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</row>
    <row r="114" spans="1:16" ht="12">
      <c r="A114" t="s">
        <v>181</v>
      </c>
      <c r="D114" s="24">
        <f>-'Assumps Input'!D136</f>
        <v>0</v>
      </c>
      <c r="E114" s="24">
        <f>-'Assumps Input'!E136</f>
        <v>0</v>
      </c>
      <c r="F114" s="24">
        <f>-'Assumps Input'!F136</f>
        <v>0</v>
      </c>
      <c r="G114" s="24">
        <f>-'Assumps Input'!G136</f>
        <v>0</v>
      </c>
      <c r="H114" s="24">
        <f>-'Assumps Input'!H136</f>
        <v>0</v>
      </c>
      <c r="I114" s="24">
        <f>-'Assumps Input'!I136</f>
        <v>0</v>
      </c>
      <c r="J114" s="24">
        <f>-'Assumps Input'!J136</f>
        <v>0</v>
      </c>
      <c r="K114" s="24">
        <f>-'Assumps Input'!K136</f>
        <v>0</v>
      </c>
      <c r="L114" s="24">
        <f>-'Assumps Input'!L136</f>
        <v>0</v>
      </c>
      <c r="M114" s="24">
        <f>-'Assumps Input'!M136</f>
        <v>0</v>
      </c>
      <c r="N114" s="24">
        <f>-'Assumps Input'!N136</f>
        <v>0</v>
      </c>
      <c r="O114" s="24">
        <f>-'Assumps Input'!O136</f>
        <v>0</v>
      </c>
      <c r="P114" s="24">
        <f>SUM(D114:O114)</f>
        <v>0</v>
      </c>
    </row>
    <row r="115" spans="1:16" ht="12">
      <c r="A115" t="s">
        <v>182</v>
      </c>
      <c r="D115" s="24">
        <f>-'Assumps Input'!D137</f>
        <v>0</v>
      </c>
      <c r="E115" s="24">
        <f>-'Assumps Input'!E137</f>
        <v>0</v>
      </c>
      <c r="F115" s="24">
        <f>-'Assumps Input'!F137</f>
        <v>0</v>
      </c>
      <c r="G115" s="24">
        <f>-'Assumps Input'!G137</f>
        <v>0</v>
      </c>
      <c r="H115" s="24">
        <f>-'Assumps Input'!H137</f>
        <v>0</v>
      </c>
      <c r="I115" s="24">
        <f>-'Assumps Input'!I137</f>
        <v>0</v>
      </c>
      <c r="J115" s="24">
        <f>-'Assumps Input'!J137</f>
        <v>0</v>
      </c>
      <c r="K115" s="24">
        <f>-'Assumps Input'!K137</f>
        <v>0</v>
      </c>
      <c r="L115" s="24">
        <f>-'Assumps Input'!L137</f>
        <v>0</v>
      </c>
      <c r="M115" s="24">
        <f>-'Assumps Input'!M137</f>
        <v>0</v>
      </c>
      <c r="N115" s="24">
        <f>-'Assumps Input'!N137</f>
        <v>0</v>
      </c>
      <c r="O115" s="24">
        <f>-'Assumps Input'!O137</f>
        <v>0</v>
      </c>
      <c r="P115" s="24">
        <f>SUM(D115:O115)</f>
        <v>0</v>
      </c>
    </row>
    <row r="116" spans="1:16" ht="12">
      <c r="A116" t="s">
        <v>183</v>
      </c>
      <c r="D116" s="24">
        <f>-'Assumps Input'!D138</f>
        <v>0</v>
      </c>
      <c r="E116" s="24">
        <f>-'Assumps Input'!E138</f>
        <v>0</v>
      </c>
      <c r="F116" s="24">
        <f>-'Assumps Input'!F138</f>
        <v>0</v>
      </c>
      <c r="G116" s="24">
        <f>-'Assumps Input'!G138</f>
        <v>0</v>
      </c>
      <c r="H116" s="24">
        <f>-'Assumps Input'!H138</f>
        <v>0</v>
      </c>
      <c r="I116" s="24">
        <f>-'Assumps Input'!I138</f>
        <v>0</v>
      </c>
      <c r="J116" s="24">
        <f>-'Assumps Input'!J138</f>
        <v>0</v>
      </c>
      <c r="K116" s="24">
        <f>-'Assumps Input'!K138</f>
        <v>0</v>
      </c>
      <c r="L116" s="24">
        <f>-'Assumps Input'!L138</f>
        <v>0</v>
      </c>
      <c r="M116" s="24">
        <f>-'Assumps Input'!M138</f>
        <v>0</v>
      </c>
      <c r="N116" s="24">
        <f>-'Assumps Input'!N138</f>
        <v>0</v>
      </c>
      <c r="O116" s="24">
        <f>-'Assumps Input'!O138</f>
        <v>0</v>
      </c>
      <c r="P116" s="24">
        <f>SUM(D116:O116)</f>
        <v>0</v>
      </c>
    </row>
    <row r="117" spans="1:16" ht="12">
      <c r="A117" s="4" t="s">
        <v>102</v>
      </c>
      <c r="D117" s="27">
        <f>SUM(D114:D116)</f>
        <v>0</v>
      </c>
      <c r="E117" s="27">
        <f aca="true" t="shared" si="30" ref="E117:O117">SUM(E114:E116)</f>
        <v>0</v>
      </c>
      <c r="F117" s="27">
        <f t="shared" si="30"/>
        <v>0</v>
      </c>
      <c r="G117" s="27">
        <f t="shared" si="30"/>
        <v>0</v>
      </c>
      <c r="H117" s="27">
        <f t="shared" si="30"/>
        <v>0</v>
      </c>
      <c r="I117" s="27">
        <f t="shared" si="30"/>
        <v>0</v>
      </c>
      <c r="J117" s="27">
        <f t="shared" si="30"/>
        <v>0</v>
      </c>
      <c r="K117" s="27">
        <f t="shared" si="30"/>
        <v>0</v>
      </c>
      <c r="L117" s="27">
        <f t="shared" si="30"/>
        <v>0</v>
      </c>
      <c r="M117" s="27">
        <f t="shared" si="30"/>
        <v>0</v>
      </c>
      <c r="N117" s="27">
        <f t="shared" si="30"/>
        <v>0</v>
      </c>
      <c r="O117" s="27">
        <f t="shared" si="30"/>
        <v>0</v>
      </c>
      <c r="P117" s="24">
        <f>SUM(P114:P116)</f>
        <v>0</v>
      </c>
    </row>
    <row r="118" spans="4:16" ht="12"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24"/>
    </row>
    <row r="119" spans="1:16" ht="12">
      <c r="A119" s="4" t="s">
        <v>82</v>
      </c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24"/>
    </row>
    <row r="120" spans="1:16" ht="12">
      <c r="A120" t="s">
        <v>175</v>
      </c>
      <c r="D120" s="27">
        <f>'Assumps Input'!D147</f>
        <v>0</v>
      </c>
      <c r="E120" s="27">
        <f>'Assumps Input'!E147</f>
        <v>0</v>
      </c>
      <c r="F120" s="27">
        <f>'Assumps Input'!F147</f>
        <v>0</v>
      </c>
      <c r="G120" s="27">
        <f>'Assumps Input'!G147</f>
        <v>0</v>
      </c>
      <c r="H120" s="27">
        <f>'Assumps Input'!H147</f>
        <v>0</v>
      </c>
      <c r="I120" s="27">
        <f>'Assumps Input'!I147</f>
        <v>0</v>
      </c>
      <c r="J120" s="27">
        <f>'Assumps Input'!J147</f>
        <v>0</v>
      </c>
      <c r="K120" s="27">
        <f>'Assumps Input'!K147</f>
        <v>0</v>
      </c>
      <c r="L120" s="27">
        <f>'Assumps Input'!L147</f>
        <v>0</v>
      </c>
      <c r="M120" s="27">
        <f>'Assumps Input'!M147</f>
        <v>0</v>
      </c>
      <c r="N120" s="27">
        <f>'Assumps Input'!N147</f>
        <v>0</v>
      </c>
      <c r="O120" s="27">
        <f>'Assumps Input'!O147</f>
        <v>0</v>
      </c>
      <c r="P120" s="24">
        <f>SUM(D120:O120)</f>
        <v>0</v>
      </c>
    </row>
    <row r="121" spans="1:16" ht="12">
      <c r="A121" s="4" t="s">
        <v>83</v>
      </c>
      <c r="D121" s="27">
        <f>D120</f>
        <v>0</v>
      </c>
      <c r="E121" s="27">
        <f aca="true" t="shared" si="31" ref="E121:P121">E120</f>
        <v>0</v>
      </c>
      <c r="F121" s="27">
        <f t="shared" si="31"/>
        <v>0</v>
      </c>
      <c r="G121" s="27">
        <f t="shared" si="31"/>
        <v>0</v>
      </c>
      <c r="H121" s="27">
        <f t="shared" si="31"/>
        <v>0</v>
      </c>
      <c r="I121" s="27">
        <f t="shared" si="31"/>
        <v>0</v>
      </c>
      <c r="J121" s="27">
        <f t="shared" si="31"/>
        <v>0</v>
      </c>
      <c r="K121" s="27">
        <f t="shared" si="31"/>
        <v>0</v>
      </c>
      <c r="L121" s="27">
        <f t="shared" si="31"/>
        <v>0</v>
      </c>
      <c r="M121" s="27">
        <f t="shared" si="31"/>
        <v>0</v>
      </c>
      <c r="N121" s="27">
        <f t="shared" si="31"/>
        <v>0</v>
      </c>
      <c r="O121" s="27">
        <f t="shared" si="31"/>
        <v>0</v>
      </c>
      <c r="P121" s="27">
        <f t="shared" si="31"/>
        <v>0</v>
      </c>
    </row>
    <row r="122" spans="1:16" ht="12">
      <c r="A122" s="4"/>
      <c r="D122" s="27"/>
      <c r="E122" s="27"/>
      <c r="F122" s="27"/>
      <c r="G122" s="27"/>
      <c r="H122" s="27"/>
      <c r="I122" s="27"/>
      <c r="J122" s="27"/>
      <c r="K122" s="27"/>
      <c r="L122" s="27"/>
      <c r="M122" s="27"/>
      <c r="N122" s="27"/>
      <c r="O122" s="27"/>
      <c r="P122" s="27"/>
    </row>
    <row r="123" spans="1:16" ht="12">
      <c r="A123" t="s">
        <v>36</v>
      </c>
      <c r="D123" s="27">
        <f>D111+D117+D121</f>
        <v>0</v>
      </c>
      <c r="E123" s="27">
        <f aca="true" t="shared" si="32" ref="E123:O123">E111+E117+E121</f>
        <v>0</v>
      </c>
      <c r="F123" s="27">
        <f t="shared" si="32"/>
        <v>0</v>
      </c>
      <c r="G123" s="27">
        <f t="shared" si="32"/>
        <v>0</v>
      </c>
      <c r="H123" s="27">
        <f t="shared" si="32"/>
        <v>0</v>
      </c>
      <c r="I123" s="27">
        <f t="shared" si="32"/>
        <v>0</v>
      </c>
      <c r="J123" s="27">
        <f t="shared" si="32"/>
        <v>0</v>
      </c>
      <c r="K123" s="27">
        <f t="shared" si="32"/>
        <v>0</v>
      </c>
      <c r="L123" s="27">
        <f t="shared" si="32"/>
        <v>0</v>
      </c>
      <c r="M123" s="27">
        <f t="shared" si="32"/>
        <v>0</v>
      </c>
      <c r="N123" s="27">
        <f t="shared" si="32"/>
        <v>0</v>
      </c>
      <c r="O123" s="27">
        <f t="shared" si="32"/>
        <v>0</v>
      </c>
      <c r="P123" s="24">
        <f>SUM(D123:O123)</f>
        <v>0</v>
      </c>
    </row>
    <row r="124" spans="1:16" ht="12">
      <c r="A124" t="s">
        <v>176</v>
      </c>
      <c r="D124" s="24">
        <f>IF((D126+D123)&gt;'Assumps Input'!D134,(IF(AND(C79&gt;-1,C79&lt;=(ABS(D123))),(-C79),'Assumps Input'!D134-(D126+D123))),('Assumps Input'!D134-(D126+D123)))</f>
        <v>0</v>
      </c>
      <c r="E124" s="24">
        <f>IF((E126+E123)&gt;'Assumps Input'!E134,(IF(AND(D79&gt;-1,D79&lt;=(ABS(E123))),(-D79),'Assumps Input'!E134-(E126+E123))),('Assumps Input'!E134-(E126+E123)))</f>
        <v>0</v>
      </c>
      <c r="F124" s="24">
        <f>IF((F126+F123)&gt;'Assumps Input'!F134,(IF(AND(E79&gt;-1,E79&lt;=(ABS(F123))),(-E79),'Assumps Input'!F134-(F126+F123))),('Assumps Input'!F134-(F126+F123)))</f>
        <v>0</v>
      </c>
      <c r="G124" s="24">
        <f>IF((G126+G123)&gt;'Assumps Input'!G134,(IF(AND(F79&gt;-1,F79&lt;=(ABS(G123))),(-F79),'Assumps Input'!G134-(G126+G123))),('Assumps Input'!G134-(G126+G123)))</f>
        <v>0</v>
      </c>
      <c r="H124" s="24">
        <f>IF((H126+H123)&gt;'Assumps Input'!H134,(IF(AND(G79&gt;-1,G79&lt;=(ABS(H123))),(-G79),'Assumps Input'!H134-(H126+H123))),('Assumps Input'!H134-(H126+H123)))</f>
        <v>0</v>
      </c>
      <c r="I124" s="24">
        <f>IF((I126+I123)&gt;'Assumps Input'!I134,(IF(AND(H79&gt;-1,H79&lt;=(ABS(I123))),(-H79),'Assumps Input'!I134-(I126+I123))),('Assumps Input'!I134-(I126+I123)))</f>
        <v>0</v>
      </c>
      <c r="J124" s="24">
        <f>IF((J126+J123)&gt;'Assumps Input'!J134,(IF(AND(I79&gt;-1,I79&lt;=(ABS(J123))),(-I79),'Assumps Input'!J134-(J126+J123))),('Assumps Input'!J134-(J126+J123)))</f>
        <v>0</v>
      </c>
      <c r="K124" s="24">
        <f>IF((K126+K123)&gt;'Assumps Input'!K134,(IF(AND(J79&gt;-1,J79&lt;=(ABS(K123))),(-J79),'Assumps Input'!K134-(K126+K123))),('Assumps Input'!K134-(K126+K123)))</f>
        <v>0</v>
      </c>
      <c r="L124" s="24">
        <f>IF((L126+L123)&gt;'Assumps Input'!L134,(IF(AND(K79&gt;-1,K79&lt;=(ABS(L123))),(-K79),'Assumps Input'!L134-(L126+L123))),('Assumps Input'!L134-(L126+L123)))</f>
        <v>0</v>
      </c>
      <c r="M124" s="24">
        <f>IF((M126+M123)&gt;'Assumps Input'!M134,(IF(AND(L79&gt;-1,L79&lt;=(ABS(M123))),(-L79),'Assumps Input'!M134-(M126+M123))),('Assumps Input'!M134-(M126+M123)))</f>
        <v>0</v>
      </c>
      <c r="N124" s="24">
        <f>IF((N126+N123)&gt;'Assumps Input'!N134,(IF(AND(M79&gt;-1,M79&lt;=(ABS(N123))),(-M79),'Assumps Input'!N134-(N126+N123))),('Assumps Input'!N134-(N126+N123)))</f>
        <v>0</v>
      </c>
      <c r="O124" s="24">
        <f>IF((O126+O123)&gt;'Assumps Input'!O134,(IF(AND(N79&gt;-1,N79&lt;=(ABS(O123))),(-N79),'Assumps Input'!O134-(O126+O123))),('Assumps Input'!O134-(O126+O123)))</f>
        <v>0</v>
      </c>
      <c r="P124" s="24">
        <f>SUM(D124:O124)</f>
        <v>0</v>
      </c>
    </row>
    <row r="125" spans="4:16" ht="12"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49" t="s">
        <v>16</v>
      </c>
    </row>
    <row r="126" spans="1:16" ht="12">
      <c r="A126" t="s">
        <v>37</v>
      </c>
      <c r="D126" s="49">
        <f>C65</f>
        <v>0</v>
      </c>
      <c r="E126" s="27">
        <f>D127</f>
        <v>0</v>
      </c>
      <c r="F126" s="27">
        <f aca="true" t="shared" si="33" ref="F126:O126">E127</f>
        <v>0</v>
      </c>
      <c r="G126" s="27">
        <f t="shared" si="33"/>
        <v>0</v>
      </c>
      <c r="H126" s="27">
        <f t="shared" si="33"/>
        <v>0</v>
      </c>
      <c r="I126" s="27">
        <f t="shared" si="33"/>
        <v>0</v>
      </c>
      <c r="J126" s="27">
        <f t="shared" si="33"/>
        <v>0</v>
      </c>
      <c r="K126" s="27">
        <f t="shared" si="33"/>
        <v>0</v>
      </c>
      <c r="L126" s="27">
        <f t="shared" si="33"/>
        <v>0</v>
      </c>
      <c r="M126" s="27">
        <f t="shared" si="33"/>
        <v>0</v>
      </c>
      <c r="N126" s="27">
        <f t="shared" si="33"/>
        <v>0</v>
      </c>
      <c r="O126" s="27">
        <f t="shared" si="33"/>
        <v>0</v>
      </c>
      <c r="P126" s="27">
        <f>D126</f>
        <v>0</v>
      </c>
    </row>
    <row r="127" spans="1:16" ht="12">
      <c r="A127" t="s">
        <v>38</v>
      </c>
      <c r="D127" s="27">
        <f>SUM(D123:D126)</f>
        <v>0</v>
      </c>
      <c r="E127" s="27">
        <f>SUM(E123:E126)</f>
        <v>0</v>
      </c>
      <c r="F127" s="27">
        <f aca="true" t="shared" si="34" ref="F127:P127">SUM(F123:F126)</f>
        <v>0</v>
      </c>
      <c r="G127" s="27">
        <f t="shared" si="34"/>
        <v>0</v>
      </c>
      <c r="H127" s="27">
        <f t="shared" si="34"/>
        <v>0</v>
      </c>
      <c r="I127" s="27">
        <f t="shared" si="34"/>
        <v>0</v>
      </c>
      <c r="J127" s="27">
        <f t="shared" si="34"/>
        <v>0</v>
      </c>
      <c r="K127" s="27">
        <f t="shared" si="34"/>
        <v>0</v>
      </c>
      <c r="L127" s="27">
        <f t="shared" si="34"/>
        <v>0</v>
      </c>
      <c r="M127" s="27">
        <f t="shared" si="34"/>
        <v>0</v>
      </c>
      <c r="N127" s="27">
        <f t="shared" si="34"/>
        <v>0</v>
      </c>
      <c r="O127" s="27">
        <f t="shared" si="34"/>
        <v>0</v>
      </c>
      <c r="P127" s="27">
        <f t="shared" si="34"/>
        <v>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scale="58"/>
  <rowBreaks count="2" manualBreakCount="2">
    <brk id="62" max="255" man="1"/>
    <brk id="9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University of St. Thomas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University of St. Thomas</dc:creator>
  <cp:keywords/>
  <dc:description/>
  <cp:lastModifiedBy>Jon Blankenship</cp:lastModifiedBy>
  <cp:lastPrinted>2008-08-27T02:25:46Z</cp:lastPrinted>
  <dcterms:created xsi:type="dcterms:W3CDTF">2000-02-14T18:32:41Z</dcterms:created>
  <dcterms:modified xsi:type="dcterms:W3CDTF">2012-02-09T14:38:05Z</dcterms:modified>
  <cp:category/>
  <cp:version/>
  <cp:contentType/>
  <cp:contentStatus/>
</cp:coreProperties>
</file>