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1325" activeTab="2"/>
  </bookViews>
  <sheets>
    <sheet name="Model Information" sheetId="1" r:id="rId1"/>
    <sheet name="Assumps Input" sheetId="2" r:id="rId2"/>
    <sheet name="Year 1" sheetId="3" r:id="rId3"/>
    <sheet name="Year 2" sheetId="4" r:id="rId4"/>
    <sheet name="Year 3" sheetId="5" r:id="rId5"/>
  </sheets>
  <definedNames>
    <definedName name="_xlnm.Print_Area" localSheetId="1">'Assumps Input'!$C$1:$P$150</definedName>
    <definedName name="Z_D63899A2_ACA2_11D4_BF77_80F04EC15803_.wvu.PrintArea" localSheetId="2" hidden="1">'Year 1'!$A$1:$P$117</definedName>
  </definedNames>
  <calcPr fullCalcOnLoad="1"/>
</workbook>
</file>

<file path=xl/sharedStrings.xml><?xml version="1.0" encoding="utf-8"?>
<sst xmlns="http://schemas.openxmlformats.org/spreadsheetml/2006/main" count="871" uniqueCount="186">
  <si>
    <t>Income Statement</t>
  </si>
  <si>
    <t>Accrual Basis</t>
  </si>
  <si>
    <t>Month 1</t>
  </si>
  <si>
    <t>Month 2</t>
  </si>
  <si>
    <t>Month 3</t>
  </si>
  <si>
    <t>Month 4</t>
  </si>
  <si>
    <t>Month 5</t>
  </si>
  <si>
    <t>Month 6</t>
  </si>
  <si>
    <t>Month 7</t>
  </si>
  <si>
    <t>Month 8</t>
  </si>
  <si>
    <t>Month 9</t>
  </si>
  <si>
    <t>Month 10</t>
  </si>
  <si>
    <t>Month 11</t>
  </si>
  <si>
    <t>Month 12</t>
  </si>
  <si>
    <t xml:space="preserve">  </t>
  </si>
  <si>
    <t>REVENUES</t>
  </si>
  <si>
    <t xml:space="preserve">  Cash sales</t>
  </si>
  <si>
    <t xml:space="preserve">  Charge sales</t>
  </si>
  <si>
    <t xml:space="preserve"> </t>
  </si>
  <si>
    <t xml:space="preserve">  Salaries</t>
  </si>
  <si>
    <t xml:space="preserve">  Benefits</t>
  </si>
  <si>
    <t xml:space="preserve">  Rent</t>
  </si>
  <si>
    <t xml:space="preserve">  Utilities</t>
  </si>
  <si>
    <t xml:space="preserve">  Telephone</t>
  </si>
  <si>
    <t xml:space="preserve">  Insurance</t>
  </si>
  <si>
    <t>General &amp; Admin. Expenses</t>
  </si>
  <si>
    <t xml:space="preserve">  Transportation</t>
  </si>
  <si>
    <t xml:space="preserve">  Legal &amp; Accounting</t>
  </si>
  <si>
    <t xml:space="preserve">  Marketing</t>
  </si>
  <si>
    <t xml:space="preserve">  Office supplies</t>
  </si>
  <si>
    <t xml:space="preserve">  Equipment leases</t>
  </si>
  <si>
    <t>TOTAL G&amp;A</t>
  </si>
  <si>
    <t>EBIT</t>
  </si>
  <si>
    <t xml:space="preserve">  Cash</t>
  </si>
  <si>
    <t xml:space="preserve">  Accounts Receivable</t>
  </si>
  <si>
    <t xml:space="preserve">   Total Current Assets</t>
  </si>
  <si>
    <t xml:space="preserve">     Net Fixed Assets</t>
  </si>
  <si>
    <t>TOTAL ASSETS</t>
  </si>
  <si>
    <t>LIABILITIES</t>
  </si>
  <si>
    <t xml:space="preserve">  Accounts payable</t>
  </si>
  <si>
    <t xml:space="preserve">    TOTAL CURRENT</t>
  </si>
  <si>
    <t xml:space="preserve">  Long-term loans</t>
  </si>
  <si>
    <t>OWNERS' EQUITY</t>
  </si>
  <si>
    <t xml:space="preserve">  Investment by owner</t>
  </si>
  <si>
    <t xml:space="preserve">  Retained earnings(loss)</t>
  </si>
  <si>
    <t>TOTAL LIAB AND OWNERS</t>
  </si>
  <si>
    <t xml:space="preserve">    Net equity</t>
  </si>
  <si>
    <t>Receipts</t>
  </si>
  <si>
    <t xml:space="preserve">     Total receipts</t>
  </si>
  <si>
    <t>Disbursements</t>
  </si>
  <si>
    <t xml:space="preserve">  G&amp;A except depreciation</t>
  </si>
  <si>
    <t xml:space="preserve">    Total disbursements</t>
  </si>
  <si>
    <t xml:space="preserve">  Investment by owners</t>
  </si>
  <si>
    <t>FICA</t>
  </si>
  <si>
    <t>Medicare</t>
  </si>
  <si>
    <t>Unemp</t>
  </si>
  <si>
    <t xml:space="preserve">  TOTAL</t>
  </si>
  <si>
    <t>Balance Sheet Assumptions</t>
  </si>
  <si>
    <t xml:space="preserve">  Minimum cash</t>
  </si>
  <si>
    <t>Net cash increase(decrease)</t>
  </si>
  <si>
    <t>Beginning cash</t>
  </si>
  <si>
    <t>Ending cash</t>
  </si>
  <si>
    <t xml:space="preserve">   Total liabilities</t>
  </si>
  <si>
    <t xml:space="preserve">  Short-term loan inc. interest</t>
  </si>
  <si>
    <t xml:space="preserve">  Interest on long-term</t>
  </si>
  <si>
    <t>Long-term loan additions(payments)</t>
  </si>
  <si>
    <t xml:space="preserve">  Accounts Receivable Collections</t>
  </si>
  <si>
    <t xml:space="preserve">     % collected in month following</t>
  </si>
  <si>
    <t xml:space="preserve">     % collected in month of sale</t>
  </si>
  <si>
    <t xml:space="preserve">  Short-term-added to loan</t>
  </si>
  <si>
    <t xml:space="preserve">  Long-term-paid month following</t>
  </si>
  <si>
    <t>TOTAL</t>
  </si>
  <si>
    <t xml:space="preserve">  Units sold</t>
  </si>
  <si>
    <t xml:space="preserve">  Selling price per unit</t>
  </si>
  <si>
    <t xml:space="preserve">  % sales in cash</t>
  </si>
  <si>
    <t xml:space="preserve">  % sales on account</t>
  </si>
  <si>
    <t>YEAR 2</t>
  </si>
  <si>
    <t>Balance</t>
  </si>
  <si>
    <t>Month 13</t>
  </si>
  <si>
    <t>Month 14</t>
  </si>
  <si>
    <t>Month 15</t>
  </si>
  <si>
    <t>Month 16</t>
  </si>
  <si>
    <t>Month 17</t>
  </si>
  <si>
    <t>Month 18</t>
  </si>
  <si>
    <t>Month 19</t>
  </si>
  <si>
    <t>Month 20</t>
  </si>
  <si>
    <t>Month 21</t>
  </si>
  <si>
    <t>Month 22</t>
  </si>
  <si>
    <t>Month 23</t>
  </si>
  <si>
    <t>Month 24</t>
  </si>
  <si>
    <t>Month 25</t>
  </si>
  <si>
    <t>Month 26</t>
  </si>
  <si>
    <t>Month 27</t>
  </si>
  <si>
    <t>YEAR 1</t>
  </si>
  <si>
    <t>YEAR 3</t>
  </si>
  <si>
    <t>Month 28</t>
  </si>
  <si>
    <t>Month 29</t>
  </si>
  <si>
    <t>Month 30</t>
  </si>
  <si>
    <t>Month 31</t>
  </si>
  <si>
    <t>Month 32</t>
  </si>
  <si>
    <t>Month 33</t>
  </si>
  <si>
    <t>Month 34</t>
  </si>
  <si>
    <t>Month 35</t>
  </si>
  <si>
    <t>Month 36</t>
  </si>
  <si>
    <t xml:space="preserve">     % of current month's expenses paid </t>
  </si>
  <si>
    <t xml:space="preserve">                 in following month</t>
  </si>
  <si>
    <t xml:space="preserve">      Balance paid in current month</t>
  </si>
  <si>
    <t>Cash flow from operations</t>
  </si>
  <si>
    <t>Net cash flow from operations</t>
  </si>
  <si>
    <t>Cash flow from investing activities</t>
  </si>
  <si>
    <t>Cash flow from financing activities</t>
  </si>
  <si>
    <t xml:space="preserve">     TOTAL SALES</t>
  </si>
  <si>
    <t>DIRECT EXPENSES</t>
  </si>
  <si>
    <t>TOTAL DIRECT EXPENSES</t>
  </si>
  <si>
    <t>Interest Expense</t>
  </si>
  <si>
    <t>Net cash flow from long-term financing activities</t>
  </si>
  <si>
    <t>Short-term Loan increase(decrease)</t>
  </si>
  <si>
    <t>FINANCIAL STATEMENT ASSUMPTIONS</t>
  </si>
  <si>
    <t xml:space="preserve">     % not collected (bad debt expense)</t>
  </si>
  <si>
    <t>Calculates as a % of salaries</t>
  </si>
  <si>
    <t>Investments by owners</t>
  </si>
  <si>
    <r>
      <t xml:space="preserve"> </t>
    </r>
    <r>
      <rPr>
        <sz val="10"/>
        <rFont val="Arial"/>
        <family val="2"/>
      </rPr>
      <t xml:space="preserve"> Bad debt expense</t>
    </r>
  </si>
  <si>
    <t xml:space="preserve">  Direct Costs</t>
  </si>
  <si>
    <t xml:space="preserve">  -LESS Accum. Depreciation</t>
  </si>
  <si>
    <t xml:space="preserve">  Direct costs as a % of sales by month</t>
  </si>
  <si>
    <t xml:space="preserve">     % collected in second month following</t>
  </si>
  <si>
    <t xml:space="preserve">     % collected in third month following</t>
  </si>
  <si>
    <t xml:space="preserve">  Accounts Receivable collections</t>
  </si>
  <si>
    <t xml:space="preserve">  Long-term loan additions(payments)</t>
  </si>
  <si>
    <t xml:space="preserve">  Enter % - Required coverage = 0%</t>
  </si>
  <si>
    <t xml:space="preserve">  Direct expenses except bad debt</t>
  </si>
  <si>
    <t xml:space="preserve">  Yellow Cells are Input Cells</t>
  </si>
  <si>
    <t xml:space="preserve">  Blue Cells will calculate - no input required</t>
  </si>
  <si>
    <t>Year One</t>
  </si>
  <si>
    <t>Year Two</t>
  </si>
  <si>
    <t>Year Three</t>
  </si>
  <si>
    <t>INTEREST (annual rate in %)</t>
  </si>
  <si>
    <t>BALANCE SHEET - Year 1</t>
  </si>
  <si>
    <t>CASH FLOW - Year 1</t>
  </si>
  <si>
    <t>BALANCE SHEET - Year 2</t>
  </si>
  <si>
    <t>CASH FLOW - Year 2</t>
  </si>
  <si>
    <t>BALANCE SHEET - Year 3</t>
  </si>
  <si>
    <t>CASH FLOW - Year 3</t>
  </si>
  <si>
    <t xml:space="preserve">  ___________</t>
  </si>
  <si>
    <t xml:space="preserve">  _____________</t>
  </si>
  <si>
    <t xml:space="preserve">  __________</t>
  </si>
  <si>
    <t xml:space="preserve">  Land</t>
  </si>
  <si>
    <t xml:space="preserve">  Land purchase</t>
  </si>
  <si>
    <t xml:space="preserve">  Purchase of Land</t>
  </si>
  <si>
    <t>Net cash flow from investing activities</t>
  </si>
  <si>
    <r>
      <t xml:space="preserve">  </t>
    </r>
    <r>
      <rPr>
        <b/>
        <sz val="10"/>
        <rFont val="Arial"/>
        <family val="2"/>
      </rPr>
      <t xml:space="preserve"> OPERATING MARGIN</t>
    </r>
  </si>
  <si>
    <t>Model Information</t>
  </si>
  <si>
    <t>Type of company:</t>
  </si>
  <si>
    <t>Last update:</t>
  </si>
  <si>
    <t>Yellow</t>
  </si>
  <si>
    <t>Input cells:</t>
  </si>
  <si>
    <t>Calculation cells:</t>
  </si>
  <si>
    <t>Blue</t>
  </si>
  <si>
    <t>Protection:</t>
  </si>
  <si>
    <t>On</t>
  </si>
  <si>
    <t>Macros:</t>
  </si>
  <si>
    <t>None</t>
  </si>
  <si>
    <t>Hidden cells:</t>
  </si>
  <si>
    <t>Service</t>
  </si>
  <si>
    <t>Enter amount for each month directly on the income statement worksheet or create your own worksheet to link to the income statement.</t>
  </si>
  <si>
    <t xml:space="preserve">  General and Administrative Costs</t>
  </si>
  <si>
    <t xml:space="preserve">  Payroll Taxes</t>
  </si>
  <si>
    <t>Other Benefits</t>
  </si>
  <si>
    <t xml:space="preserve">                 Competitive coverage = 10%+</t>
  </si>
  <si>
    <t xml:space="preserve">             </t>
  </si>
  <si>
    <t xml:space="preserve">  Building purchase</t>
  </si>
  <si>
    <t xml:space="preserve">  Equipment purchases</t>
  </si>
  <si>
    <t xml:space="preserve">       Life in months-Building</t>
  </si>
  <si>
    <t xml:space="preserve">       Life in months-Equipment</t>
  </si>
  <si>
    <t xml:space="preserve">  Depreciation- Building</t>
  </si>
  <si>
    <t xml:space="preserve">  Depreciation- Equipment</t>
  </si>
  <si>
    <t xml:space="preserve">  Building </t>
  </si>
  <si>
    <t xml:space="preserve">  Equipment</t>
  </si>
  <si>
    <t xml:space="preserve">  Purchase of Building </t>
  </si>
  <si>
    <t xml:space="preserve">  Purchase of Equipment</t>
  </si>
  <si>
    <t xml:space="preserve">  Building</t>
  </si>
  <si>
    <t xml:space="preserve">  Purchase of Building</t>
  </si>
  <si>
    <t xml:space="preserve">  All other direct expenses</t>
  </si>
  <si>
    <t>EARNINGS BEFORE TAXES</t>
  </si>
  <si>
    <t xml:space="preserve">                 Minimum coverage = 10%</t>
  </si>
  <si>
    <t xml:space="preserve">                 Competitive coverage = 12%+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</si>
</sst>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  <numFmt numFmtId="167" formatCode="0.0"/>
    <numFmt numFmtId="168" formatCode="0_);\(0\)"/>
  </numFmts>
  <fonts count="40">
    <font>
      <sz val="10"/>
      <name val="Arial"/>
      <family val="2"/>
    </font>
    <font>
      <b/>
      <sz val="10"/>
      <name val="Arial"/>
      <family val="2"/>
    </font>
    <font>
      <b/>
      <i/>
      <sz val="14"/>
      <name val="Arial"/>
      <family val="2"/>
    </font>
    <font>
      <b/>
      <u val="single"/>
      <sz val="16"/>
      <name val="Arial"/>
      <family val="2"/>
    </font>
    <font>
      <sz val="14"/>
      <name val="Arial"/>
      <family val="0"/>
    </font>
    <font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166" fontId="0" fillId="0" borderId="0" xfId="42" applyNumberFormat="1" applyFont="1" applyAlignment="1">
      <alignment/>
    </xf>
    <xf numFmtId="166" fontId="0" fillId="0" borderId="0" xfId="0" applyNumberFormat="1" applyAlignment="1">
      <alignment/>
    </xf>
    <xf numFmtId="22" fontId="0" fillId="0" borderId="0" xfId="0" applyNumberFormat="1" applyAlignment="1">
      <alignment/>
    </xf>
    <xf numFmtId="0" fontId="1" fillId="0" borderId="0" xfId="0" applyFont="1" applyAlignment="1">
      <alignment/>
    </xf>
    <xf numFmtId="22" fontId="1" fillId="0" borderId="0" xfId="0" applyNumberFormat="1" applyFont="1" applyAlignment="1">
      <alignment/>
    </xf>
    <xf numFmtId="0" fontId="0" fillId="0" borderId="0" xfId="0" applyAlignment="1" applyProtection="1">
      <alignment/>
      <protection locked="0"/>
    </xf>
    <xf numFmtId="9" fontId="0" fillId="0" borderId="0" xfId="57" applyFont="1" applyAlignment="1" applyProtection="1">
      <alignment/>
      <protection locked="0"/>
    </xf>
    <xf numFmtId="0" fontId="1" fillId="0" borderId="0" xfId="0" applyFont="1" applyAlignment="1">
      <alignment horizontal="center"/>
    </xf>
    <xf numFmtId="0" fontId="1" fillId="0" borderId="0" xfId="0" applyFont="1" applyAlignment="1" applyProtection="1">
      <alignment horizontal="center"/>
      <protection locked="0"/>
    </xf>
    <xf numFmtId="0" fontId="0" fillId="33" borderId="10" xfId="0" applyFill="1" applyBorder="1" applyAlignment="1" applyProtection="1">
      <alignment/>
      <protection locked="0"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9" fontId="0" fillId="33" borderId="10" xfId="57" applyFont="1" applyFill="1" applyBorder="1" applyAlignment="1" applyProtection="1">
      <alignment/>
      <protection locked="0"/>
    </xf>
    <xf numFmtId="0" fontId="0" fillId="34" borderId="10" xfId="0" applyFill="1" applyBorder="1" applyAlignment="1">
      <alignment/>
    </xf>
    <xf numFmtId="9" fontId="0" fillId="34" borderId="10" xfId="57" applyFont="1" applyFill="1" applyBorder="1" applyAlignment="1">
      <alignment/>
    </xf>
    <xf numFmtId="9" fontId="0" fillId="0" borderId="0" xfId="57" applyFont="1" applyAlignment="1">
      <alignment/>
    </xf>
    <xf numFmtId="9" fontId="0" fillId="33" borderId="11" xfId="57" applyFont="1" applyFill="1" applyBorder="1" applyAlignment="1" applyProtection="1">
      <alignment/>
      <protection locked="0"/>
    </xf>
    <xf numFmtId="0" fontId="0" fillId="0" borderId="12" xfId="0" applyBorder="1" applyAlignment="1">
      <alignment/>
    </xf>
    <xf numFmtId="0" fontId="1" fillId="0" borderId="0" xfId="0" applyFont="1" applyAlignment="1" applyProtection="1">
      <alignment/>
      <protection locked="0"/>
    </xf>
    <xf numFmtId="41" fontId="0" fillId="34" borderId="10" xfId="42" applyNumberFormat="1" applyFont="1" applyFill="1" applyBorder="1" applyAlignment="1">
      <alignment/>
    </xf>
    <xf numFmtId="41" fontId="0" fillId="0" borderId="0" xfId="0" applyNumberFormat="1" applyAlignment="1">
      <alignment/>
    </xf>
    <xf numFmtId="41" fontId="0" fillId="0" borderId="0" xfId="42" applyNumberFormat="1" applyFont="1" applyAlignment="1">
      <alignment/>
    </xf>
    <xf numFmtId="41" fontId="0" fillId="34" borderId="10" xfId="0" applyNumberFormat="1" applyFill="1" applyBorder="1" applyAlignment="1">
      <alignment/>
    </xf>
    <xf numFmtId="41" fontId="0" fillId="34" borderId="13" xfId="0" applyNumberFormat="1" applyFill="1" applyBorder="1" applyAlignment="1">
      <alignment/>
    </xf>
    <xf numFmtId="41" fontId="0" fillId="33" borderId="10" xfId="42" applyNumberFormat="1" applyFont="1" applyFill="1" applyBorder="1" applyAlignment="1" applyProtection="1">
      <alignment/>
      <protection locked="0"/>
    </xf>
    <xf numFmtId="41" fontId="0" fillId="33" borderId="10" xfId="0" applyNumberFormat="1" applyFill="1" applyBorder="1" applyAlignment="1" applyProtection="1">
      <alignment/>
      <protection locked="0"/>
    </xf>
    <xf numFmtId="41" fontId="0" fillId="34" borderId="10" xfId="0" applyNumberFormat="1" applyFill="1" applyBorder="1" applyAlignment="1" applyProtection="1">
      <alignment/>
      <protection locked="0"/>
    </xf>
    <xf numFmtId="41" fontId="1" fillId="0" borderId="0" xfId="0" applyNumberFormat="1" applyFont="1" applyAlignment="1">
      <alignment horizontal="center"/>
    </xf>
    <xf numFmtId="41" fontId="1" fillId="0" borderId="0" xfId="0" applyNumberFormat="1" applyFont="1" applyAlignment="1">
      <alignment/>
    </xf>
    <xf numFmtId="41" fontId="0" fillId="34" borderId="14" xfId="42" applyNumberFormat="1" applyFont="1" applyFill="1" applyBorder="1" applyAlignment="1">
      <alignment/>
    </xf>
    <xf numFmtId="166" fontId="0" fillId="33" borderId="10" xfId="42" applyNumberFormat="1" applyFont="1" applyFill="1" applyBorder="1" applyAlignment="1" applyProtection="1">
      <alignment/>
      <protection locked="0"/>
    </xf>
    <xf numFmtId="41" fontId="0" fillId="35" borderId="10" xfId="42" applyNumberFormat="1" applyFont="1" applyFill="1" applyBorder="1" applyAlignment="1" applyProtection="1">
      <alignment/>
      <protection locked="0"/>
    </xf>
    <xf numFmtId="41" fontId="0" fillId="35" borderId="10" xfId="0" applyNumberFormat="1" applyFill="1" applyBorder="1" applyAlignment="1" applyProtection="1">
      <alignment/>
      <protection locked="0"/>
    </xf>
    <xf numFmtId="0" fontId="0" fillId="0" borderId="0" xfId="0" applyFont="1" applyAlignment="1">
      <alignment/>
    </xf>
    <xf numFmtId="166" fontId="0" fillId="35" borderId="10" xfId="0" applyNumberFormat="1" applyFill="1" applyBorder="1" applyAlignment="1" applyProtection="1">
      <alignment/>
      <protection locked="0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5" fontId="5" fillId="0" borderId="0" xfId="0" applyNumberFormat="1" applyFont="1" applyAlignment="1">
      <alignment/>
    </xf>
    <xf numFmtId="0" fontId="5" fillId="35" borderId="0" xfId="0" applyFont="1" applyFill="1" applyAlignment="1">
      <alignment/>
    </xf>
    <xf numFmtId="0" fontId="5" fillId="36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"/>
  <sheetViews>
    <sheetView zoomScalePageLayoutView="0" workbookViewId="0" topLeftCell="A1">
      <selection activeCell="C4" sqref="C4"/>
    </sheetView>
  </sheetViews>
  <sheetFormatPr defaultColWidth="8.8515625" defaultRowHeight="12.75"/>
  <cols>
    <col min="1" max="1" width="19.00390625" style="0" bestFit="1" customWidth="1"/>
    <col min="2" max="2" width="8.8515625" style="0" customWidth="1"/>
    <col min="3" max="3" width="17.8515625" style="0" bestFit="1" customWidth="1"/>
  </cols>
  <sheetData>
    <row r="1" ht="18">
      <c r="A1" s="36" t="s">
        <v>151</v>
      </c>
    </row>
    <row r="3" spans="1:3" ht="15">
      <c r="A3" s="37" t="s">
        <v>153</v>
      </c>
      <c r="B3" s="37"/>
      <c r="C3" s="38">
        <v>43518</v>
      </c>
    </row>
    <row r="4" spans="1:3" ht="15">
      <c r="A4" s="37" t="s">
        <v>152</v>
      </c>
      <c r="B4" s="37"/>
      <c r="C4" s="37" t="s">
        <v>163</v>
      </c>
    </row>
    <row r="5" spans="1:3" ht="15">
      <c r="A5" s="37"/>
      <c r="B5" s="37"/>
      <c r="C5" s="37"/>
    </row>
    <row r="6" spans="1:3" ht="15">
      <c r="A6" s="37" t="s">
        <v>155</v>
      </c>
      <c r="B6" s="37"/>
      <c r="C6" s="39" t="s">
        <v>154</v>
      </c>
    </row>
    <row r="7" spans="1:3" ht="15">
      <c r="A7" s="37" t="s">
        <v>156</v>
      </c>
      <c r="B7" s="37"/>
      <c r="C7" s="40" t="s">
        <v>157</v>
      </c>
    </row>
    <row r="8" spans="1:3" ht="15">
      <c r="A8" s="37" t="s">
        <v>158</v>
      </c>
      <c r="B8" s="37"/>
      <c r="C8" s="37" t="s">
        <v>159</v>
      </c>
    </row>
    <row r="9" spans="1:3" ht="15">
      <c r="A9" s="37" t="s">
        <v>160</v>
      </c>
      <c r="B9" s="37"/>
      <c r="C9" s="37" t="s">
        <v>161</v>
      </c>
    </row>
    <row r="10" spans="1:3" ht="15">
      <c r="A10" s="37" t="s">
        <v>162</v>
      </c>
      <c r="B10" s="37"/>
      <c r="C10" s="37" t="s">
        <v>161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V210"/>
  <sheetViews>
    <sheetView zoomScalePageLayoutView="0" workbookViewId="0" topLeftCell="D1">
      <selection activeCell="U35" sqref="U35"/>
    </sheetView>
  </sheetViews>
  <sheetFormatPr defaultColWidth="8.8515625" defaultRowHeight="12.75"/>
  <cols>
    <col min="1" max="1" width="8.8515625" style="0" customWidth="1"/>
    <col min="2" max="2" width="36.8515625" style="0" customWidth="1"/>
    <col min="3" max="3" width="9.28125" style="0" customWidth="1"/>
    <col min="4" max="4" width="9.421875" style="0" customWidth="1"/>
    <col min="5" max="5" width="11.00390625" style="0" customWidth="1"/>
    <col min="6" max="12" width="9.421875" style="0" customWidth="1"/>
    <col min="13" max="13" width="10.28125" style="0" customWidth="1"/>
    <col min="14" max="15" width="9.421875" style="0" customWidth="1"/>
  </cols>
  <sheetData>
    <row r="2" spans="1:2" ht="18.75">
      <c r="A2" s="10"/>
      <c r="B2" s="11" t="s">
        <v>131</v>
      </c>
    </row>
    <row r="3" spans="1:2" ht="18.75">
      <c r="A3" s="14"/>
      <c r="B3" s="11" t="s">
        <v>132</v>
      </c>
    </row>
    <row r="4" ht="12.75">
      <c r="K4" s="6"/>
    </row>
    <row r="5" ht="20.25">
      <c r="A5" s="12" t="s">
        <v>133</v>
      </c>
    </row>
    <row r="6" ht="12.75">
      <c r="B6" s="3">
        <f ca="1">NOW()</f>
        <v>43786.67234548611</v>
      </c>
    </row>
    <row r="7" spans="1:15" ht="12.75">
      <c r="A7" s="4"/>
      <c r="B7" s="4" t="s">
        <v>117</v>
      </c>
      <c r="C7" s="4"/>
      <c r="D7" s="8" t="s">
        <v>2</v>
      </c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</row>
    <row r="8" spans="2:15" ht="12.75">
      <c r="B8" s="4" t="s">
        <v>72</v>
      </c>
      <c r="D8" s="31">
        <v>0</v>
      </c>
      <c r="E8" s="31">
        <v>0</v>
      </c>
      <c r="F8" s="31">
        <v>0</v>
      </c>
      <c r="G8" s="31">
        <v>0</v>
      </c>
      <c r="H8" s="31">
        <v>0</v>
      </c>
      <c r="I8" s="31">
        <v>0</v>
      </c>
      <c r="J8" s="31">
        <v>0</v>
      </c>
      <c r="K8" s="31">
        <v>0</v>
      </c>
      <c r="L8" s="31">
        <v>0</v>
      </c>
      <c r="M8" s="31">
        <v>0</v>
      </c>
      <c r="N8" s="31">
        <v>0</v>
      </c>
      <c r="O8" s="31">
        <v>0</v>
      </c>
    </row>
    <row r="9" spans="2:15" ht="12.75">
      <c r="B9" s="4" t="s">
        <v>73</v>
      </c>
      <c r="D9" s="31">
        <v>0</v>
      </c>
      <c r="E9" s="31">
        <v>0</v>
      </c>
      <c r="F9" s="31">
        <v>0</v>
      </c>
      <c r="G9" s="31">
        <v>0</v>
      </c>
      <c r="H9" s="31">
        <v>0</v>
      </c>
      <c r="I9" s="31">
        <v>0</v>
      </c>
      <c r="J9" s="31">
        <v>0</v>
      </c>
      <c r="K9" s="31">
        <v>0</v>
      </c>
      <c r="L9" s="31">
        <v>0</v>
      </c>
      <c r="M9" s="31">
        <v>0</v>
      </c>
      <c r="N9" s="31">
        <v>0</v>
      </c>
      <c r="O9" s="31">
        <v>0</v>
      </c>
    </row>
    <row r="10" spans="2:15" ht="12.75">
      <c r="B10" t="s">
        <v>14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</row>
    <row r="11" spans="2:15" ht="12.75">
      <c r="B11" s="4" t="s">
        <v>74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</row>
    <row r="12" spans="2:15" ht="12.75">
      <c r="B12" s="4" t="s">
        <v>75</v>
      </c>
      <c r="D12" s="15">
        <f aca="true" t="shared" si="0" ref="D12:O12">1-D11</f>
        <v>1</v>
      </c>
      <c r="E12" s="15">
        <f t="shared" si="0"/>
        <v>1</v>
      </c>
      <c r="F12" s="15">
        <f t="shared" si="0"/>
        <v>1</v>
      </c>
      <c r="G12" s="15">
        <f t="shared" si="0"/>
        <v>1</v>
      </c>
      <c r="H12" s="15">
        <f t="shared" si="0"/>
        <v>1</v>
      </c>
      <c r="I12" s="15">
        <f t="shared" si="0"/>
        <v>1</v>
      </c>
      <c r="J12" s="15">
        <f t="shared" si="0"/>
        <v>1</v>
      </c>
      <c r="K12" s="15">
        <f t="shared" si="0"/>
        <v>1</v>
      </c>
      <c r="L12" s="15">
        <f t="shared" si="0"/>
        <v>1</v>
      </c>
      <c r="M12" s="15">
        <f t="shared" si="0"/>
        <v>1</v>
      </c>
      <c r="N12" s="15">
        <f t="shared" si="0"/>
        <v>1</v>
      </c>
      <c r="O12" s="15">
        <f t="shared" si="0"/>
        <v>1</v>
      </c>
    </row>
    <row r="13" spans="4:15" ht="12.75"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</row>
    <row r="14" spans="2:15" ht="12.75">
      <c r="B14" s="4" t="s">
        <v>66</v>
      </c>
      <c r="C14" s="4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</row>
    <row r="15" spans="2:15" ht="12.75">
      <c r="B15" s="4" t="s">
        <v>68</v>
      </c>
      <c r="C15" s="4"/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</row>
    <row r="16" spans="2:15" ht="12.75">
      <c r="B16" s="4" t="s">
        <v>67</v>
      </c>
      <c r="C16" s="4"/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</row>
    <row r="17" spans="2:15" ht="12.75">
      <c r="B17" s="4" t="s">
        <v>125</v>
      </c>
      <c r="C17" s="4"/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</row>
    <row r="18" spans="2:15" ht="12.75">
      <c r="B18" s="4" t="s">
        <v>126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13">
        <v>0</v>
      </c>
    </row>
    <row r="19" spans="2:15" ht="12.75">
      <c r="B19" s="4" t="s">
        <v>118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</row>
    <row r="22" spans="2:15" ht="12.75">
      <c r="B22" s="4" t="s">
        <v>124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</row>
    <row r="23" spans="2:15" ht="12.75">
      <c r="B23" s="4" t="s">
        <v>182</v>
      </c>
      <c r="D23" s="6" t="s">
        <v>164</v>
      </c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</row>
    <row r="24" spans="2:15" ht="12.75">
      <c r="B24" s="4" t="s">
        <v>165</v>
      </c>
      <c r="D24" s="6" t="s">
        <v>164</v>
      </c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</row>
    <row r="25" spans="2:15" ht="12.75">
      <c r="B25" s="4" t="s">
        <v>166</v>
      </c>
      <c r="C25" t="s">
        <v>53</v>
      </c>
      <c r="D25" s="6"/>
      <c r="E25" s="14">
        <v>0.062</v>
      </c>
      <c r="F25" s="6"/>
      <c r="G25" s="6"/>
      <c r="H25" s="6"/>
      <c r="I25" s="6"/>
      <c r="J25" s="6"/>
      <c r="K25" s="6"/>
      <c r="L25" s="6"/>
      <c r="M25" s="6"/>
      <c r="N25" s="6"/>
      <c r="O25" s="6"/>
    </row>
    <row r="26" spans="3:15" ht="12.75">
      <c r="C26" t="s">
        <v>54</v>
      </c>
      <c r="D26" s="6"/>
      <c r="E26" s="14">
        <v>0.0145</v>
      </c>
      <c r="F26" s="6"/>
      <c r="G26" s="6"/>
      <c r="H26" s="6"/>
      <c r="I26" s="6"/>
      <c r="J26" s="6"/>
      <c r="K26" s="6"/>
      <c r="L26" s="6"/>
      <c r="M26" s="6"/>
      <c r="N26" s="6"/>
      <c r="O26" s="6"/>
    </row>
    <row r="27" spans="2:15" ht="12.75">
      <c r="B27" s="4" t="s">
        <v>18</v>
      </c>
      <c r="C27" t="s">
        <v>55</v>
      </c>
      <c r="D27" s="6"/>
      <c r="E27" s="14">
        <v>0.01</v>
      </c>
      <c r="F27" s="6"/>
      <c r="G27" s="6"/>
      <c r="H27" s="6"/>
      <c r="I27" s="6"/>
      <c r="J27" s="6"/>
      <c r="K27" s="6"/>
      <c r="L27" s="6"/>
      <c r="M27" s="6"/>
      <c r="N27" s="6"/>
      <c r="O27" s="6"/>
    </row>
    <row r="28" spans="2:15" ht="12.75">
      <c r="B28" s="4" t="s">
        <v>129</v>
      </c>
      <c r="C28" s="4" t="s">
        <v>167</v>
      </c>
      <c r="D28" s="6"/>
      <c r="E28" s="10">
        <v>0.1</v>
      </c>
      <c r="F28" s="6" t="s">
        <v>18</v>
      </c>
      <c r="G28" s="6"/>
      <c r="H28" s="6"/>
      <c r="I28" s="6"/>
      <c r="J28" s="6"/>
      <c r="K28" s="6"/>
      <c r="L28" s="6"/>
      <c r="M28" s="6"/>
      <c r="N28" s="6"/>
      <c r="O28" s="6"/>
    </row>
    <row r="29" spans="2:15" ht="12.75">
      <c r="B29" s="4" t="s">
        <v>184</v>
      </c>
      <c r="C29" t="s">
        <v>56</v>
      </c>
      <c r="D29" s="6"/>
      <c r="E29" s="14">
        <f>SUM(E25:E28)</f>
        <v>0.1865</v>
      </c>
      <c r="F29" t="s">
        <v>119</v>
      </c>
      <c r="I29" s="6"/>
      <c r="J29" s="6"/>
      <c r="K29" s="6"/>
      <c r="L29" s="6"/>
      <c r="M29" s="6"/>
      <c r="N29" s="6"/>
      <c r="O29" s="6"/>
    </row>
    <row r="30" spans="1:256" ht="12.75">
      <c r="A30" s="4" t="s">
        <v>168</v>
      </c>
      <c r="B30" s="4" t="s">
        <v>185</v>
      </c>
      <c r="C30" s="4" t="s">
        <v>168</v>
      </c>
      <c r="D30" s="4" t="s">
        <v>168</v>
      </c>
      <c r="E30" s="4" t="s">
        <v>169</v>
      </c>
      <c r="F30" s="4" t="s">
        <v>18</v>
      </c>
      <c r="G30" s="4" t="s">
        <v>18</v>
      </c>
      <c r="H30" s="4" t="s">
        <v>18</v>
      </c>
      <c r="I30" s="4" t="s">
        <v>18</v>
      </c>
      <c r="J30" s="4" t="s">
        <v>18</v>
      </c>
      <c r="K30" s="4" t="s">
        <v>18</v>
      </c>
      <c r="L30" s="4" t="s">
        <v>18</v>
      </c>
      <c r="M30" s="4" t="s">
        <v>18</v>
      </c>
      <c r="N30" s="4" t="s">
        <v>18</v>
      </c>
      <c r="O30" s="4" t="s">
        <v>18</v>
      </c>
      <c r="P30" s="4" t="s">
        <v>18</v>
      </c>
      <c r="Q30" s="4" t="s">
        <v>18</v>
      </c>
      <c r="R30" s="4" t="s">
        <v>18</v>
      </c>
      <c r="S30" s="4" t="s">
        <v>18</v>
      </c>
      <c r="T30" s="4" t="s">
        <v>18</v>
      </c>
      <c r="U30" s="4" t="s">
        <v>18</v>
      </c>
      <c r="V30" s="4" t="s">
        <v>18</v>
      </c>
      <c r="W30" s="4" t="s">
        <v>18</v>
      </c>
      <c r="X30" s="4" t="s">
        <v>18</v>
      </c>
      <c r="Y30" s="4" t="s">
        <v>18</v>
      </c>
      <c r="Z30" s="4" t="s">
        <v>18</v>
      </c>
      <c r="AA30" s="4" t="s">
        <v>18</v>
      </c>
      <c r="AB30" s="4" t="s">
        <v>18</v>
      </c>
      <c r="AC30" s="4" t="s">
        <v>18</v>
      </c>
      <c r="AD30" s="4" t="s">
        <v>18</v>
      </c>
      <c r="AE30" s="4" t="s">
        <v>18</v>
      </c>
      <c r="AF30" s="4" t="s">
        <v>18</v>
      </c>
      <c r="AG30" s="4" t="s">
        <v>18</v>
      </c>
      <c r="AH30" s="4" t="s">
        <v>18</v>
      </c>
      <c r="AI30" s="4" t="s">
        <v>18</v>
      </c>
      <c r="AJ30" s="4" t="s">
        <v>18</v>
      </c>
      <c r="AK30" s="4" t="s">
        <v>18</v>
      </c>
      <c r="AL30" s="4" t="s">
        <v>18</v>
      </c>
      <c r="AM30" s="4" t="s">
        <v>18</v>
      </c>
      <c r="AN30" s="4" t="s">
        <v>18</v>
      </c>
      <c r="AO30" s="4" t="s">
        <v>18</v>
      </c>
      <c r="AP30" s="4" t="s">
        <v>18</v>
      </c>
      <c r="AQ30" s="4" t="s">
        <v>18</v>
      </c>
      <c r="AR30" s="4" t="s">
        <v>18</v>
      </c>
      <c r="AS30" s="4" t="s">
        <v>18</v>
      </c>
      <c r="AT30" s="4" t="s">
        <v>18</v>
      </c>
      <c r="AU30" s="4" t="s">
        <v>18</v>
      </c>
      <c r="AV30" s="4" t="s">
        <v>18</v>
      </c>
      <c r="AW30" s="4" t="s">
        <v>18</v>
      </c>
      <c r="AX30" s="4" t="s">
        <v>18</v>
      </c>
      <c r="AY30" s="4" t="s">
        <v>18</v>
      </c>
      <c r="AZ30" s="4" t="s">
        <v>18</v>
      </c>
      <c r="BA30" s="4" t="s">
        <v>18</v>
      </c>
      <c r="BB30" s="4" t="s">
        <v>18</v>
      </c>
      <c r="BC30" s="4" t="s">
        <v>168</v>
      </c>
      <c r="BD30" s="4" t="s">
        <v>168</v>
      </c>
      <c r="BE30" s="4" t="s">
        <v>168</v>
      </c>
      <c r="BF30" s="4" t="s">
        <v>168</v>
      </c>
      <c r="BG30" s="4" t="s">
        <v>168</v>
      </c>
      <c r="BH30" s="4" t="s">
        <v>168</v>
      </c>
      <c r="BI30" s="4" t="s">
        <v>168</v>
      </c>
      <c r="BJ30" s="4" t="s">
        <v>168</v>
      </c>
      <c r="BK30" s="4" t="s">
        <v>168</v>
      </c>
      <c r="BL30" s="4" t="s">
        <v>168</v>
      </c>
      <c r="BM30" s="4" t="s">
        <v>168</v>
      </c>
      <c r="BN30" s="4" t="s">
        <v>168</v>
      </c>
      <c r="BO30" s="4" t="s">
        <v>168</v>
      </c>
      <c r="BP30" s="4" t="s">
        <v>168</v>
      </c>
      <c r="BQ30" s="4" t="s">
        <v>168</v>
      </c>
      <c r="BR30" s="4" t="s">
        <v>168</v>
      </c>
      <c r="BS30" s="4" t="s">
        <v>168</v>
      </c>
      <c r="BT30" s="4" t="s">
        <v>168</v>
      </c>
      <c r="BU30" s="4" t="s">
        <v>168</v>
      </c>
      <c r="BV30" s="4" t="s">
        <v>168</v>
      </c>
      <c r="BW30" s="4" t="s">
        <v>168</v>
      </c>
      <c r="BX30" s="4" t="s">
        <v>168</v>
      </c>
      <c r="BY30" s="4" t="s">
        <v>168</v>
      </c>
      <c r="BZ30" s="4" t="s">
        <v>168</v>
      </c>
      <c r="CA30" s="4" t="s">
        <v>168</v>
      </c>
      <c r="CB30" s="4" t="s">
        <v>168</v>
      </c>
      <c r="CC30" s="4" t="s">
        <v>168</v>
      </c>
      <c r="CD30" s="4" t="s">
        <v>168</v>
      </c>
      <c r="CE30" s="4" t="s">
        <v>168</v>
      </c>
      <c r="CF30" s="4" t="s">
        <v>168</v>
      </c>
      <c r="CG30" s="4" t="s">
        <v>168</v>
      </c>
      <c r="CH30" s="4" t="s">
        <v>168</v>
      </c>
      <c r="CI30" s="4" t="s">
        <v>168</v>
      </c>
      <c r="CJ30" s="4" t="s">
        <v>168</v>
      </c>
      <c r="CK30" s="4" t="s">
        <v>168</v>
      </c>
      <c r="CL30" s="4" t="s">
        <v>168</v>
      </c>
      <c r="CM30" s="4" t="s">
        <v>168</v>
      </c>
      <c r="CN30" s="4" t="s">
        <v>168</v>
      </c>
      <c r="CO30" s="4" t="s">
        <v>168</v>
      </c>
      <c r="CP30" s="4" t="s">
        <v>168</v>
      </c>
      <c r="CQ30" s="4" t="s">
        <v>168</v>
      </c>
      <c r="CR30" s="4" t="s">
        <v>168</v>
      </c>
      <c r="CS30" s="4" t="s">
        <v>168</v>
      </c>
      <c r="CT30" s="4" t="s">
        <v>168</v>
      </c>
      <c r="CU30" s="4" t="s">
        <v>168</v>
      </c>
      <c r="CV30" s="4" t="s">
        <v>168</v>
      </c>
      <c r="CW30" s="4" t="s">
        <v>168</v>
      </c>
      <c r="CX30" s="4" t="s">
        <v>168</v>
      </c>
      <c r="CY30" s="4" t="s">
        <v>168</v>
      </c>
      <c r="CZ30" s="4" t="s">
        <v>168</v>
      </c>
      <c r="DA30" s="4" t="s">
        <v>168</v>
      </c>
      <c r="DB30" s="4" t="s">
        <v>168</v>
      </c>
      <c r="DC30" s="4" t="s">
        <v>168</v>
      </c>
      <c r="DD30" s="4" t="s">
        <v>168</v>
      </c>
      <c r="DE30" s="4" t="s">
        <v>168</v>
      </c>
      <c r="DF30" s="4" t="s">
        <v>168</v>
      </c>
      <c r="DG30" s="4" t="s">
        <v>168</v>
      </c>
      <c r="DH30" s="4" t="s">
        <v>168</v>
      </c>
      <c r="DI30" s="4" t="s">
        <v>168</v>
      </c>
      <c r="DJ30" s="4" t="s">
        <v>168</v>
      </c>
      <c r="DK30" s="4" t="s">
        <v>168</v>
      </c>
      <c r="DL30" s="4" t="s">
        <v>168</v>
      </c>
      <c r="DM30" s="4" t="s">
        <v>168</v>
      </c>
      <c r="DN30" s="4" t="s">
        <v>168</v>
      </c>
      <c r="DO30" s="4" t="s">
        <v>168</v>
      </c>
      <c r="DP30" s="4" t="s">
        <v>168</v>
      </c>
      <c r="DQ30" s="4" t="s">
        <v>168</v>
      </c>
      <c r="DR30" s="4" t="s">
        <v>168</v>
      </c>
      <c r="DS30" s="4" t="s">
        <v>168</v>
      </c>
      <c r="DT30" s="4" t="s">
        <v>168</v>
      </c>
      <c r="DU30" s="4" t="s">
        <v>168</v>
      </c>
      <c r="DV30" s="4" t="s">
        <v>168</v>
      </c>
      <c r="DW30" s="4" t="s">
        <v>168</v>
      </c>
      <c r="DX30" s="4" t="s">
        <v>168</v>
      </c>
      <c r="DY30" s="4" t="s">
        <v>168</v>
      </c>
      <c r="DZ30" s="4" t="s">
        <v>168</v>
      </c>
      <c r="EA30" s="4" t="s">
        <v>168</v>
      </c>
      <c r="EB30" s="4" t="s">
        <v>168</v>
      </c>
      <c r="EC30" s="4" t="s">
        <v>168</v>
      </c>
      <c r="ED30" s="4" t="s">
        <v>168</v>
      </c>
      <c r="EE30" s="4" t="s">
        <v>168</v>
      </c>
      <c r="EF30" s="4" t="s">
        <v>168</v>
      </c>
      <c r="EG30" s="4" t="s">
        <v>168</v>
      </c>
      <c r="EH30" s="4" t="s">
        <v>168</v>
      </c>
      <c r="EI30" s="4" t="s">
        <v>168</v>
      </c>
      <c r="EJ30" s="4" t="s">
        <v>168</v>
      </c>
      <c r="EK30" s="4" t="s">
        <v>168</v>
      </c>
      <c r="EL30" s="4" t="s">
        <v>168</v>
      </c>
      <c r="EM30" s="4" t="s">
        <v>168</v>
      </c>
      <c r="EN30" s="4" t="s">
        <v>168</v>
      </c>
      <c r="EO30" s="4" t="s">
        <v>168</v>
      </c>
      <c r="EP30" s="4" t="s">
        <v>168</v>
      </c>
      <c r="EQ30" s="4" t="s">
        <v>168</v>
      </c>
      <c r="ER30" s="4" t="s">
        <v>168</v>
      </c>
      <c r="ES30" s="4" t="s">
        <v>168</v>
      </c>
      <c r="ET30" s="4" t="s">
        <v>168</v>
      </c>
      <c r="EU30" s="4" t="s">
        <v>168</v>
      </c>
      <c r="EV30" s="4" t="s">
        <v>168</v>
      </c>
      <c r="EW30" s="4" t="s">
        <v>168</v>
      </c>
      <c r="EX30" s="4" t="s">
        <v>168</v>
      </c>
      <c r="EY30" s="4" t="s">
        <v>168</v>
      </c>
      <c r="EZ30" s="4" t="s">
        <v>168</v>
      </c>
      <c r="FA30" s="4" t="s">
        <v>168</v>
      </c>
      <c r="FB30" s="4" t="s">
        <v>168</v>
      </c>
      <c r="FC30" s="4" t="s">
        <v>168</v>
      </c>
      <c r="FD30" s="4" t="s">
        <v>168</v>
      </c>
      <c r="FE30" s="4" t="s">
        <v>168</v>
      </c>
      <c r="FF30" s="4" t="s">
        <v>168</v>
      </c>
      <c r="FG30" s="4" t="s">
        <v>168</v>
      </c>
      <c r="FH30" s="4" t="s">
        <v>168</v>
      </c>
      <c r="FI30" s="4" t="s">
        <v>168</v>
      </c>
      <c r="FJ30" s="4" t="s">
        <v>168</v>
      </c>
      <c r="FK30" s="4" t="s">
        <v>168</v>
      </c>
      <c r="FL30" s="4" t="s">
        <v>168</v>
      </c>
      <c r="FM30" s="4" t="s">
        <v>168</v>
      </c>
      <c r="FN30" s="4" t="s">
        <v>168</v>
      </c>
      <c r="FO30" s="4" t="s">
        <v>168</v>
      </c>
      <c r="FP30" s="4" t="s">
        <v>168</v>
      </c>
      <c r="FQ30" s="4" t="s">
        <v>168</v>
      </c>
      <c r="FR30" s="4" t="s">
        <v>168</v>
      </c>
      <c r="FS30" s="4" t="s">
        <v>168</v>
      </c>
      <c r="FT30" s="4" t="s">
        <v>168</v>
      </c>
      <c r="FU30" s="4" t="s">
        <v>168</v>
      </c>
      <c r="FV30" s="4" t="s">
        <v>168</v>
      </c>
      <c r="FW30" s="4" t="s">
        <v>168</v>
      </c>
      <c r="FX30" s="4" t="s">
        <v>168</v>
      </c>
      <c r="FY30" s="4" t="s">
        <v>168</v>
      </c>
      <c r="FZ30" s="4" t="s">
        <v>168</v>
      </c>
      <c r="GA30" s="4" t="s">
        <v>168</v>
      </c>
      <c r="GB30" s="4" t="s">
        <v>168</v>
      </c>
      <c r="GC30" s="4" t="s">
        <v>168</v>
      </c>
      <c r="GD30" s="4" t="s">
        <v>168</v>
      </c>
      <c r="GE30" s="4" t="s">
        <v>168</v>
      </c>
      <c r="GF30" s="4" t="s">
        <v>168</v>
      </c>
      <c r="GG30" s="4" t="s">
        <v>168</v>
      </c>
      <c r="GH30" s="4" t="s">
        <v>168</v>
      </c>
      <c r="GI30" s="4" t="s">
        <v>168</v>
      </c>
      <c r="GJ30" s="4" t="s">
        <v>168</v>
      </c>
      <c r="GK30" s="4" t="s">
        <v>168</v>
      </c>
      <c r="GL30" s="4" t="s">
        <v>168</v>
      </c>
      <c r="GM30" s="4" t="s">
        <v>168</v>
      </c>
      <c r="GN30" s="4" t="s">
        <v>168</v>
      </c>
      <c r="GO30" s="4" t="s">
        <v>168</v>
      </c>
      <c r="GP30" s="4" t="s">
        <v>168</v>
      </c>
      <c r="GQ30" s="4" t="s">
        <v>168</v>
      </c>
      <c r="GR30" s="4" t="s">
        <v>168</v>
      </c>
      <c r="GS30" s="4" t="s">
        <v>168</v>
      </c>
      <c r="GT30" s="4" t="s">
        <v>168</v>
      </c>
      <c r="GU30" s="4" t="s">
        <v>168</v>
      </c>
      <c r="GV30" s="4" t="s">
        <v>168</v>
      </c>
      <c r="GW30" s="4" t="s">
        <v>168</v>
      </c>
      <c r="GX30" s="4" t="s">
        <v>168</v>
      </c>
      <c r="GY30" s="4" t="s">
        <v>168</v>
      </c>
      <c r="GZ30" s="4" t="s">
        <v>168</v>
      </c>
      <c r="HA30" s="4" t="s">
        <v>168</v>
      </c>
      <c r="HB30" s="4" t="s">
        <v>168</v>
      </c>
      <c r="HC30" s="4" t="s">
        <v>168</v>
      </c>
      <c r="HD30" s="4" t="s">
        <v>168</v>
      </c>
      <c r="HE30" s="4" t="s">
        <v>168</v>
      </c>
      <c r="HF30" s="4" t="s">
        <v>168</v>
      </c>
      <c r="HG30" s="4" t="s">
        <v>168</v>
      </c>
      <c r="HH30" s="4" t="s">
        <v>168</v>
      </c>
      <c r="HI30" s="4" t="s">
        <v>168</v>
      </c>
      <c r="HJ30" s="4" t="s">
        <v>168</v>
      </c>
      <c r="HK30" s="4" t="s">
        <v>168</v>
      </c>
      <c r="HL30" s="4" t="s">
        <v>168</v>
      </c>
      <c r="HM30" s="4" t="s">
        <v>168</v>
      </c>
      <c r="HN30" s="4" t="s">
        <v>168</v>
      </c>
      <c r="HO30" s="4" t="s">
        <v>168</v>
      </c>
      <c r="HP30" s="4" t="s">
        <v>168</v>
      </c>
      <c r="HQ30" s="4" t="s">
        <v>168</v>
      </c>
      <c r="HR30" s="4" t="s">
        <v>168</v>
      </c>
      <c r="HS30" s="4" t="s">
        <v>168</v>
      </c>
      <c r="HT30" s="4" t="s">
        <v>168</v>
      </c>
      <c r="HU30" s="4" t="s">
        <v>168</v>
      </c>
      <c r="HV30" s="4" t="s">
        <v>168</v>
      </c>
      <c r="HW30" s="4" t="s">
        <v>168</v>
      </c>
      <c r="HX30" s="4" t="s">
        <v>168</v>
      </c>
      <c r="HY30" s="4" t="s">
        <v>168</v>
      </c>
      <c r="HZ30" s="4" t="s">
        <v>168</v>
      </c>
      <c r="IA30" s="4" t="s">
        <v>168</v>
      </c>
      <c r="IB30" s="4" t="s">
        <v>168</v>
      </c>
      <c r="IC30" s="4" t="s">
        <v>168</v>
      </c>
      <c r="ID30" s="4" t="s">
        <v>168</v>
      </c>
      <c r="IE30" s="4" t="s">
        <v>168</v>
      </c>
      <c r="IF30" s="4" t="s">
        <v>168</v>
      </c>
      <c r="IG30" s="4" t="s">
        <v>168</v>
      </c>
      <c r="IH30" s="4" t="s">
        <v>168</v>
      </c>
      <c r="II30" s="4" t="s">
        <v>168</v>
      </c>
      <c r="IJ30" s="4" t="s">
        <v>168</v>
      </c>
      <c r="IK30" s="4" t="s">
        <v>168</v>
      </c>
      <c r="IL30" s="4" t="s">
        <v>168</v>
      </c>
      <c r="IM30" s="4" t="s">
        <v>168</v>
      </c>
      <c r="IN30" s="4" t="s">
        <v>168</v>
      </c>
      <c r="IO30" s="4" t="s">
        <v>168</v>
      </c>
      <c r="IP30" s="4" t="s">
        <v>168</v>
      </c>
      <c r="IQ30" s="4" t="s">
        <v>168</v>
      </c>
      <c r="IR30" s="4" t="s">
        <v>168</v>
      </c>
      <c r="IS30" s="4" t="s">
        <v>168</v>
      </c>
      <c r="IT30" s="4" t="s">
        <v>168</v>
      </c>
      <c r="IU30" s="4" t="s">
        <v>168</v>
      </c>
      <c r="IV30" s="4" t="s">
        <v>168</v>
      </c>
    </row>
    <row r="31" spans="1:256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2:15" ht="12.75">
      <c r="B32" s="4" t="s">
        <v>136</v>
      </c>
      <c r="C32" s="4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</row>
    <row r="33" spans="2:15" ht="12.75">
      <c r="B33" s="4" t="s">
        <v>69</v>
      </c>
      <c r="C33" s="4"/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  <c r="O33" s="13">
        <v>0</v>
      </c>
    </row>
    <row r="34" spans="2:15" ht="12.75">
      <c r="B34" s="4" t="s">
        <v>70</v>
      </c>
      <c r="C34" s="4"/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13">
        <v>0</v>
      </c>
    </row>
    <row r="35" spans="4:15" ht="12.75"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</row>
    <row r="36" spans="4:15" ht="12.75"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</row>
    <row r="37" spans="2:15" ht="12.75">
      <c r="B37" s="4" t="s">
        <v>57</v>
      </c>
      <c r="C37" s="4"/>
      <c r="D37" s="8" t="s">
        <v>2</v>
      </c>
      <c r="E37" s="8" t="s">
        <v>3</v>
      </c>
      <c r="F37" s="8" t="s">
        <v>4</v>
      </c>
      <c r="G37" s="8" t="s">
        <v>5</v>
      </c>
      <c r="H37" s="8" t="s">
        <v>6</v>
      </c>
      <c r="I37" s="8" t="s">
        <v>7</v>
      </c>
      <c r="J37" s="8" t="s">
        <v>8</v>
      </c>
      <c r="K37" s="8" t="s">
        <v>9</v>
      </c>
      <c r="L37" s="8" t="s">
        <v>10</v>
      </c>
      <c r="M37" s="8" t="s">
        <v>11</v>
      </c>
      <c r="N37" s="8" t="s">
        <v>12</v>
      </c>
      <c r="O37" s="8" t="s">
        <v>13</v>
      </c>
    </row>
    <row r="38" spans="1:16" ht="12.75">
      <c r="A38" s="1"/>
      <c r="B38" s="4" t="s">
        <v>58</v>
      </c>
      <c r="C38" s="4"/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1">
        <v>0</v>
      </c>
      <c r="P38" s="1"/>
    </row>
    <row r="39" spans="1:16" ht="12.75">
      <c r="A39" s="1"/>
      <c r="B39" s="4"/>
      <c r="C39" s="4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1"/>
    </row>
    <row r="40" spans="1:16" ht="12.75">
      <c r="A40" s="1"/>
      <c r="B40" s="4" t="s">
        <v>147</v>
      </c>
      <c r="C40" s="4"/>
      <c r="D40" s="35">
        <v>0</v>
      </c>
      <c r="E40" s="35">
        <v>0</v>
      </c>
      <c r="F40" s="35">
        <v>0</v>
      </c>
      <c r="G40" s="35">
        <v>0</v>
      </c>
      <c r="H40" s="35">
        <v>0</v>
      </c>
      <c r="I40" s="35">
        <v>0</v>
      </c>
      <c r="J40" s="35">
        <v>0</v>
      </c>
      <c r="K40" s="35">
        <v>0</v>
      </c>
      <c r="L40" s="35">
        <v>0</v>
      </c>
      <c r="M40" s="35">
        <v>0</v>
      </c>
      <c r="N40" s="35">
        <v>0</v>
      </c>
      <c r="O40" s="35">
        <v>0</v>
      </c>
      <c r="P40" s="1"/>
    </row>
    <row r="41" spans="1:16" ht="12.75">
      <c r="A41" s="1"/>
      <c r="B41" s="4" t="s">
        <v>170</v>
      </c>
      <c r="C41" s="4"/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  <c r="L41" s="35">
        <v>0</v>
      </c>
      <c r="M41" s="35">
        <v>0</v>
      </c>
      <c r="N41" s="35">
        <v>0</v>
      </c>
      <c r="O41" s="35">
        <v>0</v>
      </c>
      <c r="P41" s="1"/>
    </row>
    <row r="42" spans="1:16" ht="12.75">
      <c r="A42" s="1"/>
      <c r="B42" s="4" t="s">
        <v>171</v>
      </c>
      <c r="C42" s="4"/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v>0</v>
      </c>
      <c r="P42" s="1"/>
    </row>
    <row r="43" spans="1:16" ht="12.75">
      <c r="A43" s="1"/>
      <c r="B43" s="4" t="s">
        <v>172</v>
      </c>
      <c r="C43" s="4"/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v>0</v>
      </c>
      <c r="P43" s="1"/>
    </row>
    <row r="44" spans="1:16" ht="12.75">
      <c r="A44" s="1"/>
      <c r="B44" s="4" t="s">
        <v>173</v>
      </c>
      <c r="D44" s="31">
        <v>0</v>
      </c>
      <c r="E44" s="31">
        <v>0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1">
        <v>0</v>
      </c>
      <c r="N44" s="31">
        <v>0</v>
      </c>
      <c r="O44" s="31">
        <v>0</v>
      </c>
      <c r="P44" s="1"/>
    </row>
    <row r="45" spans="1:16" ht="12.75">
      <c r="A45" s="1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1"/>
    </row>
    <row r="46" spans="1:16" ht="12.75">
      <c r="A46" s="1"/>
      <c r="B46" s="4" t="s">
        <v>39</v>
      </c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1"/>
    </row>
    <row r="47" spans="2:15" ht="12.75">
      <c r="B47" t="s">
        <v>104</v>
      </c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</row>
    <row r="48" spans="2:15" ht="12.75">
      <c r="B48" t="s">
        <v>105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  <c r="O48" s="13">
        <v>0</v>
      </c>
    </row>
    <row r="49" spans="2:15" ht="12.75">
      <c r="B49" t="s">
        <v>106</v>
      </c>
      <c r="D49" s="15">
        <f aca="true" t="shared" si="1" ref="D49:O49">1-D48</f>
        <v>1</v>
      </c>
      <c r="E49" s="15">
        <f t="shared" si="1"/>
        <v>1</v>
      </c>
      <c r="F49" s="15">
        <f t="shared" si="1"/>
        <v>1</v>
      </c>
      <c r="G49" s="15">
        <f t="shared" si="1"/>
        <v>1</v>
      </c>
      <c r="H49" s="15">
        <f t="shared" si="1"/>
        <v>1</v>
      </c>
      <c r="I49" s="15">
        <f t="shared" si="1"/>
        <v>1</v>
      </c>
      <c r="J49" s="15">
        <f t="shared" si="1"/>
        <v>1</v>
      </c>
      <c r="K49" s="15">
        <f t="shared" si="1"/>
        <v>1</v>
      </c>
      <c r="L49" s="15">
        <f t="shared" si="1"/>
        <v>1</v>
      </c>
      <c r="M49" s="15">
        <f t="shared" si="1"/>
        <v>1</v>
      </c>
      <c r="N49" s="15">
        <f t="shared" si="1"/>
        <v>1</v>
      </c>
      <c r="O49" s="15">
        <f t="shared" si="1"/>
        <v>1</v>
      </c>
    </row>
    <row r="50" spans="4:15" ht="12.75"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</row>
    <row r="51" spans="1:16" ht="12.75">
      <c r="A51" s="1"/>
      <c r="B51" s="4" t="s">
        <v>65</v>
      </c>
      <c r="C51" s="4"/>
      <c r="D51" s="25">
        <v>0</v>
      </c>
      <c r="E51" s="25">
        <v>0</v>
      </c>
      <c r="F51" s="25">
        <v>0</v>
      </c>
      <c r="G51" s="25">
        <v>0</v>
      </c>
      <c r="H51" s="25">
        <v>0</v>
      </c>
      <c r="I51" s="25">
        <v>0</v>
      </c>
      <c r="J51" s="25">
        <v>0</v>
      </c>
      <c r="K51" s="25">
        <v>0</v>
      </c>
      <c r="L51" s="25">
        <v>0</v>
      </c>
      <c r="M51" s="25">
        <v>0</v>
      </c>
      <c r="N51" s="25">
        <v>0</v>
      </c>
      <c r="O51" s="25">
        <v>0</v>
      </c>
      <c r="P51" s="1"/>
    </row>
    <row r="52" spans="1:16" ht="12.75">
      <c r="A52" s="1"/>
      <c r="B52" s="4" t="s">
        <v>120</v>
      </c>
      <c r="C52" s="4"/>
      <c r="D52" s="25">
        <v>0</v>
      </c>
      <c r="E52" s="25">
        <v>0</v>
      </c>
      <c r="F52" s="25">
        <v>0</v>
      </c>
      <c r="G52" s="25">
        <v>0</v>
      </c>
      <c r="H52" s="25">
        <v>0</v>
      </c>
      <c r="I52" s="25">
        <v>0</v>
      </c>
      <c r="J52" s="25">
        <v>0</v>
      </c>
      <c r="K52" s="25">
        <v>0</v>
      </c>
      <c r="L52" s="25">
        <v>0</v>
      </c>
      <c r="M52" s="25">
        <v>0</v>
      </c>
      <c r="N52" s="25">
        <v>0</v>
      </c>
      <c r="O52" s="25">
        <v>0</v>
      </c>
      <c r="P52" s="1"/>
    </row>
    <row r="53" spans="1:16" ht="12.75">
      <c r="A53" s="4"/>
      <c r="C53" s="4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4"/>
    </row>
    <row r="54" spans="1:15" ht="20.25">
      <c r="A54" s="12" t="s">
        <v>134</v>
      </c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</row>
    <row r="55" spans="2:15" ht="12.75">
      <c r="B55" s="3">
        <f ca="1">NOW()</f>
        <v>43786.67234548611</v>
      </c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</row>
    <row r="56" spans="1:15" ht="12.75">
      <c r="A56" s="4"/>
      <c r="B56" s="4" t="s">
        <v>117</v>
      </c>
      <c r="D56" s="8" t="s">
        <v>78</v>
      </c>
      <c r="E56" s="8" t="s">
        <v>79</v>
      </c>
      <c r="F56" s="8" t="s">
        <v>80</v>
      </c>
      <c r="G56" s="8" t="s">
        <v>81</v>
      </c>
      <c r="H56" s="8" t="s">
        <v>82</v>
      </c>
      <c r="I56" s="8" t="s">
        <v>83</v>
      </c>
      <c r="J56" s="8" t="s">
        <v>84</v>
      </c>
      <c r="K56" s="8" t="s">
        <v>85</v>
      </c>
      <c r="L56" s="8" t="s">
        <v>86</v>
      </c>
      <c r="M56" s="8" t="s">
        <v>87</v>
      </c>
      <c r="N56" s="8" t="s">
        <v>88</v>
      </c>
      <c r="O56" s="8" t="s">
        <v>89</v>
      </c>
    </row>
    <row r="57" spans="2:15" ht="12.75">
      <c r="B57" s="4" t="s">
        <v>72</v>
      </c>
      <c r="D57" s="31">
        <v>0</v>
      </c>
      <c r="E57" s="31">
        <v>0</v>
      </c>
      <c r="F57" s="31">
        <v>0</v>
      </c>
      <c r="G57" s="31">
        <v>0</v>
      </c>
      <c r="H57" s="31">
        <v>0</v>
      </c>
      <c r="I57" s="31">
        <v>0</v>
      </c>
      <c r="J57" s="31">
        <v>0</v>
      </c>
      <c r="K57" s="31">
        <v>0</v>
      </c>
      <c r="L57" s="31">
        <v>0</v>
      </c>
      <c r="M57" s="31">
        <v>0</v>
      </c>
      <c r="N57" s="31">
        <v>0</v>
      </c>
      <c r="O57" s="31">
        <v>0</v>
      </c>
    </row>
    <row r="58" spans="2:15" ht="12.75">
      <c r="B58" s="4" t="s">
        <v>73</v>
      </c>
      <c r="D58" s="31">
        <v>0</v>
      </c>
      <c r="E58" s="31">
        <v>0</v>
      </c>
      <c r="F58" s="31">
        <v>0</v>
      </c>
      <c r="G58" s="31">
        <v>0</v>
      </c>
      <c r="H58" s="31">
        <v>0</v>
      </c>
      <c r="I58" s="31">
        <v>0</v>
      </c>
      <c r="J58" s="31">
        <v>0</v>
      </c>
      <c r="K58" s="31">
        <v>0</v>
      </c>
      <c r="L58" s="31">
        <v>0</v>
      </c>
      <c r="M58" s="31">
        <v>0</v>
      </c>
      <c r="N58" s="31">
        <v>0</v>
      </c>
      <c r="O58" s="31">
        <v>0</v>
      </c>
    </row>
    <row r="59" ht="12.75">
      <c r="B59" t="s">
        <v>14</v>
      </c>
    </row>
    <row r="60" spans="2:15" ht="12.75">
      <c r="B60" s="4" t="s">
        <v>74</v>
      </c>
      <c r="D60" s="13">
        <v>0</v>
      </c>
      <c r="E60" s="13">
        <v>0</v>
      </c>
      <c r="F60" s="13">
        <v>0</v>
      </c>
      <c r="G60" s="13">
        <v>0</v>
      </c>
      <c r="H60" s="13">
        <v>0</v>
      </c>
      <c r="I60" s="13">
        <v>0</v>
      </c>
      <c r="J60" s="13">
        <v>0</v>
      </c>
      <c r="K60" s="13">
        <v>0</v>
      </c>
      <c r="L60" s="13">
        <v>0</v>
      </c>
      <c r="M60" s="13">
        <v>0</v>
      </c>
      <c r="N60" s="13">
        <v>0</v>
      </c>
      <c r="O60" s="13">
        <v>0</v>
      </c>
    </row>
    <row r="61" spans="2:15" ht="12.75">
      <c r="B61" s="4" t="s">
        <v>75</v>
      </c>
      <c r="D61" s="15">
        <f aca="true" t="shared" si="2" ref="D61:O61">1-D60</f>
        <v>1</v>
      </c>
      <c r="E61" s="15">
        <f t="shared" si="2"/>
        <v>1</v>
      </c>
      <c r="F61" s="15">
        <f t="shared" si="2"/>
        <v>1</v>
      </c>
      <c r="G61" s="15">
        <f t="shared" si="2"/>
        <v>1</v>
      </c>
      <c r="H61" s="15">
        <f t="shared" si="2"/>
        <v>1</v>
      </c>
      <c r="I61" s="15">
        <f t="shared" si="2"/>
        <v>1</v>
      </c>
      <c r="J61" s="15">
        <f t="shared" si="2"/>
        <v>1</v>
      </c>
      <c r="K61" s="15">
        <f t="shared" si="2"/>
        <v>1</v>
      </c>
      <c r="L61" s="15">
        <f t="shared" si="2"/>
        <v>1</v>
      </c>
      <c r="M61" s="15">
        <f t="shared" si="2"/>
        <v>1</v>
      </c>
      <c r="N61" s="15">
        <f t="shared" si="2"/>
        <v>1</v>
      </c>
      <c r="O61" s="15">
        <f t="shared" si="2"/>
        <v>1</v>
      </c>
    </row>
    <row r="63" spans="2:3" ht="12.75">
      <c r="B63" s="4" t="s">
        <v>66</v>
      </c>
      <c r="C63" s="4"/>
    </row>
    <row r="64" spans="2:15" ht="12.75">
      <c r="B64" s="4" t="s">
        <v>68</v>
      </c>
      <c r="C64" s="4"/>
      <c r="D64" s="13">
        <v>0</v>
      </c>
      <c r="E64" s="13">
        <v>0</v>
      </c>
      <c r="F64" s="13">
        <v>0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>
        <v>0</v>
      </c>
      <c r="M64" s="13">
        <v>0</v>
      </c>
      <c r="N64" s="13">
        <v>0</v>
      </c>
      <c r="O64" s="13">
        <v>0</v>
      </c>
    </row>
    <row r="65" spans="2:15" ht="12.75">
      <c r="B65" s="4" t="s">
        <v>67</v>
      </c>
      <c r="C65" s="4"/>
      <c r="D65" s="13">
        <v>0</v>
      </c>
      <c r="E65" s="13">
        <v>0</v>
      </c>
      <c r="F65" s="13">
        <v>0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13">
        <v>0</v>
      </c>
    </row>
    <row r="66" spans="2:15" ht="12.75">
      <c r="B66" s="4" t="s">
        <v>125</v>
      </c>
      <c r="C66" s="4"/>
      <c r="D66" s="13">
        <v>0</v>
      </c>
      <c r="E66" s="13">
        <v>0</v>
      </c>
      <c r="F66" s="13">
        <v>0</v>
      </c>
      <c r="G66" s="13">
        <v>0</v>
      </c>
      <c r="H66" s="13">
        <v>0</v>
      </c>
      <c r="I66" s="13">
        <v>0</v>
      </c>
      <c r="J66" s="13">
        <v>0</v>
      </c>
      <c r="K66" s="13">
        <v>0</v>
      </c>
      <c r="L66" s="13">
        <v>0</v>
      </c>
      <c r="M66" s="13">
        <v>0</v>
      </c>
      <c r="N66" s="13">
        <v>0</v>
      </c>
      <c r="O66" s="13">
        <v>0</v>
      </c>
    </row>
    <row r="67" spans="2:15" ht="12.75">
      <c r="B67" s="4" t="s">
        <v>126</v>
      </c>
      <c r="D67" s="13">
        <v>0</v>
      </c>
      <c r="E67" s="13">
        <v>0</v>
      </c>
      <c r="F67" s="13">
        <v>0</v>
      </c>
      <c r="G67" s="13">
        <v>0</v>
      </c>
      <c r="H67" s="13">
        <v>0</v>
      </c>
      <c r="I67" s="13">
        <v>0</v>
      </c>
      <c r="J67" s="13">
        <v>0</v>
      </c>
      <c r="K67" s="13">
        <v>0</v>
      </c>
      <c r="L67" s="13">
        <v>0</v>
      </c>
      <c r="M67" s="13">
        <v>0</v>
      </c>
      <c r="N67" s="13">
        <v>0</v>
      </c>
      <c r="O67" s="13">
        <v>0</v>
      </c>
    </row>
    <row r="68" spans="2:15" ht="12.75">
      <c r="B68" s="4" t="s">
        <v>118</v>
      </c>
      <c r="D68" s="13">
        <v>0</v>
      </c>
      <c r="E68" s="13">
        <v>0</v>
      </c>
      <c r="F68" s="13">
        <v>0</v>
      </c>
      <c r="G68" s="13">
        <v>0</v>
      </c>
      <c r="H68" s="13">
        <v>0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13">
        <v>0</v>
      </c>
      <c r="O68" s="13">
        <v>0</v>
      </c>
    </row>
    <row r="71" spans="2:15" ht="12.75">
      <c r="B71" s="4" t="s">
        <v>124</v>
      </c>
      <c r="D71" s="13">
        <v>0</v>
      </c>
      <c r="E71" s="13">
        <v>0</v>
      </c>
      <c r="F71" s="13">
        <v>0</v>
      </c>
      <c r="G71" s="13">
        <v>0</v>
      </c>
      <c r="H71" s="13">
        <v>0</v>
      </c>
      <c r="I71" s="13">
        <v>0</v>
      </c>
      <c r="J71" s="13">
        <v>0</v>
      </c>
      <c r="K71" s="13">
        <v>0</v>
      </c>
      <c r="L71" s="13">
        <v>0</v>
      </c>
      <c r="M71" s="13">
        <v>0</v>
      </c>
      <c r="N71" s="13">
        <v>0</v>
      </c>
      <c r="O71" s="13">
        <v>0</v>
      </c>
    </row>
    <row r="72" spans="2:15" ht="12.75">
      <c r="B72" s="4" t="s">
        <v>182</v>
      </c>
      <c r="D72" s="6" t="s">
        <v>164</v>
      </c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</row>
    <row r="73" spans="2:15" ht="12.75">
      <c r="B73" s="4" t="s">
        <v>165</v>
      </c>
      <c r="D73" s="6" t="s">
        <v>164</v>
      </c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</row>
    <row r="74" spans="2:15" ht="12.75">
      <c r="B74" s="4" t="s">
        <v>166</v>
      </c>
      <c r="C74" t="s">
        <v>53</v>
      </c>
      <c r="D74" s="6"/>
      <c r="E74" s="14">
        <v>0.062</v>
      </c>
      <c r="F74" s="6"/>
      <c r="G74" s="6"/>
      <c r="H74" s="6"/>
      <c r="I74" s="6"/>
      <c r="J74" s="6"/>
      <c r="K74" s="6"/>
      <c r="L74" s="6"/>
      <c r="M74" s="6"/>
      <c r="N74" s="6"/>
      <c r="O74" s="6"/>
    </row>
    <row r="75" spans="3:15" ht="12.75">
      <c r="C75" t="s">
        <v>54</v>
      </c>
      <c r="D75" s="6"/>
      <c r="E75" s="14">
        <v>0.0145</v>
      </c>
      <c r="F75" s="6"/>
      <c r="G75" s="6"/>
      <c r="H75" s="6"/>
      <c r="I75" s="6"/>
      <c r="J75" s="6"/>
      <c r="K75" s="6"/>
      <c r="L75" s="6"/>
      <c r="M75" s="6"/>
      <c r="N75" s="6"/>
      <c r="O75" s="6"/>
    </row>
    <row r="76" spans="2:15" ht="12.75">
      <c r="B76" s="4" t="s">
        <v>18</v>
      </c>
      <c r="C76" t="s">
        <v>55</v>
      </c>
      <c r="D76" s="6"/>
      <c r="E76" s="14">
        <v>0.01</v>
      </c>
      <c r="F76" s="6"/>
      <c r="G76" s="6"/>
      <c r="H76" s="6"/>
      <c r="I76" s="6"/>
      <c r="J76" s="6"/>
      <c r="K76" s="6"/>
      <c r="L76" s="6"/>
      <c r="M76" s="6"/>
      <c r="N76" s="6"/>
      <c r="O76" s="6"/>
    </row>
    <row r="77" spans="2:15" ht="12.75">
      <c r="B77" s="4" t="s">
        <v>129</v>
      </c>
      <c r="C77" s="4" t="s">
        <v>167</v>
      </c>
      <c r="D77" s="6"/>
      <c r="E77" s="10">
        <v>0.1</v>
      </c>
      <c r="F77" s="6" t="s">
        <v>18</v>
      </c>
      <c r="G77" s="6"/>
      <c r="H77" s="6"/>
      <c r="I77" s="6"/>
      <c r="J77" s="6"/>
      <c r="K77" s="6"/>
      <c r="L77" s="6"/>
      <c r="M77" s="6"/>
      <c r="N77" s="6"/>
      <c r="O77" s="6"/>
    </row>
    <row r="78" spans="2:15" ht="12.75">
      <c r="B78" s="4" t="s">
        <v>184</v>
      </c>
      <c r="C78" t="s">
        <v>56</v>
      </c>
      <c r="D78" s="6"/>
      <c r="E78" s="14">
        <f>SUM(E74:E77)</f>
        <v>0.1865</v>
      </c>
      <c r="F78" t="s">
        <v>119</v>
      </c>
      <c r="I78" s="6"/>
      <c r="J78" s="6"/>
      <c r="K78" s="6"/>
      <c r="L78" s="6"/>
      <c r="M78" s="6"/>
      <c r="N78" s="6"/>
      <c r="O78" s="6"/>
    </row>
    <row r="79" spans="2:5" ht="12.75">
      <c r="B79" s="4" t="s">
        <v>185</v>
      </c>
      <c r="C79" t="s">
        <v>54</v>
      </c>
      <c r="E79" t="s">
        <v>18</v>
      </c>
    </row>
    <row r="81" spans="2:15" ht="12.75">
      <c r="B81" s="4" t="s">
        <v>136</v>
      </c>
      <c r="C81" s="4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</row>
    <row r="82" spans="2:15" ht="12.75">
      <c r="B82" s="4" t="s">
        <v>69</v>
      </c>
      <c r="C82" s="4"/>
      <c r="D82" s="17">
        <v>0</v>
      </c>
      <c r="E82" s="17">
        <v>0</v>
      </c>
      <c r="F82" s="17">
        <v>0</v>
      </c>
      <c r="G82" s="17">
        <v>0</v>
      </c>
      <c r="H82" s="17">
        <v>0</v>
      </c>
      <c r="I82" s="17">
        <v>0</v>
      </c>
      <c r="J82" s="17">
        <v>0</v>
      </c>
      <c r="K82" s="17">
        <v>0</v>
      </c>
      <c r="L82" s="17">
        <v>0</v>
      </c>
      <c r="M82" s="17">
        <v>0</v>
      </c>
      <c r="N82" s="17">
        <v>0</v>
      </c>
      <c r="O82" s="17">
        <v>0</v>
      </c>
    </row>
    <row r="83" spans="2:15" ht="12.75">
      <c r="B83" s="4" t="s">
        <v>70</v>
      </c>
      <c r="C83" s="4"/>
      <c r="D83" s="13">
        <v>0</v>
      </c>
      <c r="E83" s="13">
        <v>0</v>
      </c>
      <c r="F83" s="13">
        <v>0</v>
      </c>
      <c r="G83" s="13">
        <v>0</v>
      </c>
      <c r="H83" s="13">
        <v>0</v>
      </c>
      <c r="I83" s="13">
        <v>0</v>
      </c>
      <c r="J83" s="13">
        <v>0</v>
      </c>
      <c r="K83" s="13">
        <v>0</v>
      </c>
      <c r="L83" s="13">
        <v>0</v>
      </c>
      <c r="M83" s="13">
        <v>0</v>
      </c>
      <c r="N83" s="13">
        <v>0</v>
      </c>
      <c r="O83" s="13">
        <v>0</v>
      </c>
    </row>
    <row r="86" spans="2:15" ht="12.75">
      <c r="B86" s="4" t="s">
        <v>57</v>
      </c>
      <c r="C86" s="4"/>
      <c r="D86" s="8" t="s">
        <v>78</v>
      </c>
      <c r="E86" s="8" t="s">
        <v>79</v>
      </c>
      <c r="F86" s="8" t="s">
        <v>80</v>
      </c>
      <c r="G86" s="8" t="s">
        <v>81</v>
      </c>
      <c r="H86" s="8" t="s">
        <v>82</v>
      </c>
      <c r="I86" s="8" t="s">
        <v>83</v>
      </c>
      <c r="J86" s="8" t="s">
        <v>84</v>
      </c>
      <c r="K86" s="8" t="s">
        <v>85</v>
      </c>
      <c r="L86" s="8" t="s">
        <v>86</v>
      </c>
      <c r="M86" s="8" t="s">
        <v>87</v>
      </c>
      <c r="N86" s="8" t="s">
        <v>88</v>
      </c>
      <c r="O86" s="8" t="s">
        <v>89</v>
      </c>
    </row>
    <row r="87" spans="1:15" ht="12.75">
      <c r="A87" s="1"/>
      <c r="B87" s="4" t="s">
        <v>58</v>
      </c>
      <c r="C87" s="4"/>
      <c r="D87" s="31">
        <v>0</v>
      </c>
      <c r="E87" s="31">
        <v>0</v>
      </c>
      <c r="F87" s="31">
        <v>0</v>
      </c>
      <c r="G87" s="31">
        <v>0</v>
      </c>
      <c r="H87" s="31">
        <v>0</v>
      </c>
      <c r="I87" s="31">
        <v>0</v>
      </c>
      <c r="J87" s="31">
        <v>0</v>
      </c>
      <c r="K87" s="31">
        <v>0</v>
      </c>
      <c r="L87" s="31">
        <v>0</v>
      </c>
      <c r="M87" s="31">
        <v>0</v>
      </c>
      <c r="N87" s="31">
        <v>0</v>
      </c>
      <c r="O87" s="31">
        <v>0</v>
      </c>
    </row>
    <row r="88" spans="1:3" ht="12.75">
      <c r="A88" s="1"/>
      <c r="B88" s="4"/>
      <c r="C88" s="4"/>
    </row>
    <row r="89" spans="1:15" ht="12.75">
      <c r="A89" s="1"/>
      <c r="B89" s="4" t="s">
        <v>147</v>
      </c>
      <c r="C89" s="4"/>
      <c r="D89" s="35">
        <v>0</v>
      </c>
      <c r="E89" s="35">
        <v>0</v>
      </c>
      <c r="F89" s="35">
        <v>0</v>
      </c>
      <c r="G89" s="35">
        <v>0</v>
      </c>
      <c r="H89" s="35">
        <v>0</v>
      </c>
      <c r="I89" s="35">
        <v>0</v>
      </c>
      <c r="J89" s="35">
        <v>0</v>
      </c>
      <c r="K89" s="35">
        <v>0</v>
      </c>
      <c r="L89" s="35">
        <v>0</v>
      </c>
      <c r="M89" s="35">
        <v>0</v>
      </c>
      <c r="N89" s="35">
        <v>0</v>
      </c>
      <c r="O89" s="35">
        <v>0</v>
      </c>
    </row>
    <row r="90" spans="1:15" ht="12.75">
      <c r="A90" s="1"/>
      <c r="B90" s="4" t="s">
        <v>170</v>
      </c>
      <c r="C90" s="4"/>
      <c r="D90" s="35">
        <v>0</v>
      </c>
      <c r="E90" s="35">
        <v>0</v>
      </c>
      <c r="F90" s="35">
        <v>0</v>
      </c>
      <c r="G90" s="35">
        <v>0</v>
      </c>
      <c r="H90" s="35">
        <v>0</v>
      </c>
      <c r="I90" s="35">
        <v>0</v>
      </c>
      <c r="J90" s="35">
        <v>0</v>
      </c>
      <c r="K90" s="35">
        <v>0</v>
      </c>
      <c r="L90" s="35">
        <v>0</v>
      </c>
      <c r="M90" s="35">
        <v>0</v>
      </c>
      <c r="N90" s="35">
        <v>0</v>
      </c>
      <c r="O90" s="35">
        <v>0</v>
      </c>
    </row>
    <row r="91" spans="1:15" ht="12.75">
      <c r="A91" s="1"/>
      <c r="B91" s="4" t="s">
        <v>171</v>
      </c>
      <c r="C91" s="4"/>
      <c r="D91" s="31">
        <v>0</v>
      </c>
      <c r="E91" s="31">
        <v>0</v>
      </c>
      <c r="F91" s="31">
        <v>0</v>
      </c>
      <c r="G91" s="31">
        <v>0</v>
      </c>
      <c r="H91" s="31">
        <v>0</v>
      </c>
      <c r="I91" s="31">
        <v>0</v>
      </c>
      <c r="J91" s="31">
        <v>0</v>
      </c>
      <c r="K91" s="31">
        <v>0</v>
      </c>
      <c r="L91" s="31">
        <v>0</v>
      </c>
      <c r="M91" s="31">
        <v>0</v>
      </c>
      <c r="N91" s="31">
        <v>0</v>
      </c>
      <c r="O91" s="31">
        <v>0</v>
      </c>
    </row>
    <row r="92" spans="1:15" ht="12.75">
      <c r="A92" s="1"/>
      <c r="B92" s="4" t="s">
        <v>172</v>
      </c>
      <c r="C92" s="4"/>
      <c r="D92" s="31">
        <v>0</v>
      </c>
      <c r="E92" s="31">
        <v>0</v>
      </c>
      <c r="F92" s="31">
        <v>0</v>
      </c>
      <c r="G92" s="31">
        <v>0</v>
      </c>
      <c r="H92" s="31">
        <v>0</v>
      </c>
      <c r="I92" s="31">
        <v>0</v>
      </c>
      <c r="J92" s="31">
        <v>0</v>
      </c>
      <c r="K92" s="31">
        <v>0</v>
      </c>
      <c r="L92" s="31">
        <v>0</v>
      </c>
      <c r="M92" s="31">
        <v>0</v>
      </c>
      <c r="N92" s="31">
        <v>0</v>
      </c>
      <c r="O92" s="31">
        <v>0</v>
      </c>
    </row>
    <row r="93" spans="1:15" ht="12.75">
      <c r="A93" s="1"/>
      <c r="B93" s="4" t="s">
        <v>173</v>
      </c>
      <c r="D93" s="31">
        <v>0</v>
      </c>
      <c r="E93" s="31">
        <v>0</v>
      </c>
      <c r="F93" s="31">
        <v>0</v>
      </c>
      <c r="G93" s="31">
        <v>0</v>
      </c>
      <c r="H93" s="31">
        <v>0</v>
      </c>
      <c r="I93" s="31">
        <v>0</v>
      </c>
      <c r="J93" s="31">
        <v>0</v>
      </c>
      <c r="K93" s="31">
        <v>0</v>
      </c>
      <c r="L93" s="31">
        <v>0</v>
      </c>
      <c r="M93" s="31">
        <v>0</v>
      </c>
      <c r="N93" s="31">
        <v>0</v>
      </c>
      <c r="O93" s="31">
        <v>0</v>
      </c>
    </row>
    <row r="94" ht="12.75">
      <c r="A94" s="1"/>
    </row>
    <row r="95" spans="1:2" ht="12.75">
      <c r="A95" s="1"/>
      <c r="B95" s="4" t="s">
        <v>39</v>
      </c>
    </row>
    <row r="96" ht="12.75">
      <c r="B96" t="s">
        <v>104</v>
      </c>
    </row>
    <row r="97" spans="2:15" ht="12.75">
      <c r="B97" t="s">
        <v>105</v>
      </c>
      <c r="D97" s="13">
        <v>0</v>
      </c>
      <c r="E97" s="13">
        <v>0</v>
      </c>
      <c r="F97" s="13">
        <v>0</v>
      </c>
      <c r="G97" s="13">
        <v>0</v>
      </c>
      <c r="H97" s="13">
        <v>0</v>
      </c>
      <c r="I97" s="13">
        <v>0</v>
      </c>
      <c r="J97" s="13">
        <v>0</v>
      </c>
      <c r="K97" s="13">
        <v>0</v>
      </c>
      <c r="L97" s="13">
        <v>0</v>
      </c>
      <c r="M97" s="13">
        <v>0</v>
      </c>
      <c r="N97" s="13">
        <v>0</v>
      </c>
      <c r="O97" s="13">
        <v>0</v>
      </c>
    </row>
    <row r="98" spans="2:15" ht="12.75">
      <c r="B98" t="s">
        <v>106</v>
      </c>
      <c r="D98" s="15">
        <f aca="true" t="shared" si="3" ref="D98:O98">1-D97</f>
        <v>1</v>
      </c>
      <c r="E98" s="15">
        <f t="shared" si="3"/>
        <v>1</v>
      </c>
      <c r="F98" s="15">
        <f t="shared" si="3"/>
        <v>1</v>
      </c>
      <c r="G98" s="15">
        <f t="shared" si="3"/>
        <v>1</v>
      </c>
      <c r="H98" s="15">
        <f t="shared" si="3"/>
        <v>1</v>
      </c>
      <c r="I98" s="15">
        <f t="shared" si="3"/>
        <v>1</v>
      </c>
      <c r="J98" s="15">
        <f t="shared" si="3"/>
        <v>1</v>
      </c>
      <c r="K98" s="15">
        <f t="shared" si="3"/>
        <v>1</v>
      </c>
      <c r="L98" s="15">
        <f t="shared" si="3"/>
        <v>1</v>
      </c>
      <c r="M98" s="15">
        <f t="shared" si="3"/>
        <v>1</v>
      </c>
      <c r="N98" s="15">
        <f t="shared" si="3"/>
        <v>1</v>
      </c>
      <c r="O98" s="15">
        <f t="shared" si="3"/>
        <v>1</v>
      </c>
    </row>
    <row r="99" spans="4:15" ht="12.75"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</row>
    <row r="100" spans="1:15" ht="12.75">
      <c r="A100" s="1"/>
      <c r="B100" s="4" t="s">
        <v>65</v>
      </c>
      <c r="C100" s="4"/>
      <c r="D100" s="31">
        <v>0</v>
      </c>
      <c r="E100" s="31">
        <v>0</v>
      </c>
      <c r="F100" s="31">
        <v>0</v>
      </c>
      <c r="G100" s="31">
        <v>0</v>
      </c>
      <c r="H100" s="31">
        <v>0</v>
      </c>
      <c r="I100" s="31">
        <v>0</v>
      </c>
      <c r="J100" s="31">
        <v>0</v>
      </c>
      <c r="K100" s="31">
        <v>0</v>
      </c>
      <c r="L100" s="31">
        <v>0</v>
      </c>
      <c r="M100" s="31">
        <v>0</v>
      </c>
      <c r="N100" s="31">
        <v>0</v>
      </c>
      <c r="O100" s="31">
        <v>0</v>
      </c>
    </row>
    <row r="101" spans="2:15" ht="12.75">
      <c r="B101" s="4" t="s">
        <v>120</v>
      </c>
      <c r="C101" s="4"/>
      <c r="D101" s="31">
        <v>0</v>
      </c>
      <c r="E101" s="31">
        <v>0</v>
      </c>
      <c r="F101" s="31">
        <v>0</v>
      </c>
      <c r="G101" s="31">
        <v>0</v>
      </c>
      <c r="H101" s="31">
        <v>0</v>
      </c>
      <c r="I101" s="31">
        <v>0</v>
      </c>
      <c r="J101" s="31">
        <v>0</v>
      </c>
      <c r="K101" s="31">
        <v>0</v>
      </c>
      <c r="L101" s="31">
        <v>0</v>
      </c>
      <c r="M101" s="31">
        <v>0</v>
      </c>
      <c r="N101" s="31">
        <v>0</v>
      </c>
      <c r="O101" s="31">
        <v>0</v>
      </c>
    </row>
    <row r="102" ht="12.75">
      <c r="A102" s="4"/>
    </row>
    <row r="103" ht="20.25">
      <c r="A103" s="12" t="s">
        <v>135</v>
      </c>
    </row>
    <row r="104" ht="12.75">
      <c r="B104" s="3">
        <f ca="1">NOW()</f>
        <v>43786.67234548611</v>
      </c>
    </row>
    <row r="105" spans="1:15" ht="12.75">
      <c r="A105" s="4"/>
      <c r="B105" s="4" t="s">
        <v>117</v>
      </c>
      <c r="C105" s="4"/>
      <c r="D105" s="8" t="s">
        <v>90</v>
      </c>
      <c r="E105" s="8" t="s">
        <v>91</v>
      </c>
      <c r="F105" s="8" t="s">
        <v>92</v>
      </c>
      <c r="G105" s="8" t="s">
        <v>95</v>
      </c>
      <c r="H105" s="8" t="s">
        <v>96</v>
      </c>
      <c r="I105" s="8" t="s">
        <v>97</v>
      </c>
      <c r="J105" s="8" t="s">
        <v>98</v>
      </c>
      <c r="K105" s="8" t="s">
        <v>99</v>
      </c>
      <c r="L105" s="8" t="s">
        <v>100</v>
      </c>
      <c r="M105" s="8" t="s">
        <v>101</v>
      </c>
      <c r="N105" s="8" t="s">
        <v>102</v>
      </c>
      <c r="O105" s="8" t="s">
        <v>103</v>
      </c>
    </row>
    <row r="106" spans="2:15" ht="12.75">
      <c r="B106" s="4" t="s">
        <v>72</v>
      </c>
      <c r="D106" s="31">
        <v>0</v>
      </c>
      <c r="E106" s="31">
        <v>0</v>
      </c>
      <c r="F106" s="31">
        <v>0</v>
      </c>
      <c r="G106" s="31">
        <v>0</v>
      </c>
      <c r="H106" s="31">
        <v>0</v>
      </c>
      <c r="I106" s="31">
        <v>0</v>
      </c>
      <c r="J106" s="31">
        <v>0</v>
      </c>
      <c r="K106" s="31">
        <v>0</v>
      </c>
      <c r="L106" s="31">
        <v>0</v>
      </c>
      <c r="M106" s="31">
        <v>0</v>
      </c>
      <c r="N106" s="31">
        <v>0</v>
      </c>
      <c r="O106" s="31">
        <v>0</v>
      </c>
    </row>
    <row r="107" spans="2:15" ht="12.75">
      <c r="B107" s="4" t="s">
        <v>73</v>
      </c>
      <c r="D107" s="31">
        <v>0</v>
      </c>
      <c r="E107" s="31">
        <v>0</v>
      </c>
      <c r="F107" s="31">
        <v>0</v>
      </c>
      <c r="G107" s="31">
        <v>0</v>
      </c>
      <c r="H107" s="31">
        <v>0</v>
      </c>
      <c r="I107" s="31">
        <v>0</v>
      </c>
      <c r="J107" s="31">
        <v>0</v>
      </c>
      <c r="K107" s="31">
        <v>0</v>
      </c>
      <c r="L107" s="31">
        <v>0</v>
      </c>
      <c r="M107" s="31">
        <v>0</v>
      </c>
      <c r="N107" s="31">
        <v>0</v>
      </c>
      <c r="O107" s="31">
        <v>0</v>
      </c>
    </row>
    <row r="108" ht="12.75">
      <c r="B108" t="s">
        <v>14</v>
      </c>
    </row>
    <row r="109" spans="2:15" ht="12.75">
      <c r="B109" s="4" t="s">
        <v>74</v>
      </c>
      <c r="D109" s="13">
        <v>0</v>
      </c>
      <c r="E109" s="13">
        <v>0</v>
      </c>
      <c r="F109" s="13">
        <v>0</v>
      </c>
      <c r="G109" s="13">
        <v>0</v>
      </c>
      <c r="H109" s="13">
        <v>0</v>
      </c>
      <c r="I109" s="13">
        <v>0</v>
      </c>
      <c r="J109" s="13">
        <v>0</v>
      </c>
      <c r="K109" s="13">
        <v>0</v>
      </c>
      <c r="L109" s="13">
        <v>0</v>
      </c>
      <c r="M109" s="13">
        <v>0</v>
      </c>
      <c r="N109" s="13">
        <v>0</v>
      </c>
      <c r="O109" s="13">
        <v>0</v>
      </c>
    </row>
    <row r="110" spans="2:15" ht="12.75">
      <c r="B110" s="4" t="s">
        <v>75</v>
      </c>
      <c r="D110" s="15">
        <f aca="true" t="shared" si="4" ref="D110:O110">1-D109</f>
        <v>1</v>
      </c>
      <c r="E110" s="15">
        <f t="shared" si="4"/>
        <v>1</v>
      </c>
      <c r="F110" s="15">
        <f t="shared" si="4"/>
        <v>1</v>
      </c>
      <c r="G110" s="15">
        <f t="shared" si="4"/>
        <v>1</v>
      </c>
      <c r="H110" s="15">
        <f t="shared" si="4"/>
        <v>1</v>
      </c>
      <c r="I110" s="15">
        <f t="shared" si="4"/>
        <v>1</v>
      </c>
      <c r="J110" s="15">
        <f t="shared" si="4"/>
        <v>1</v>
      </c>
      <c r="K110" s="15">
        <f t="shared" si="4"/>
        <v>1</v>
      </c>
      <c r="L110" s="15">
        <f t="shared" si="4"/>
        <v>1</v>
      </c>
      <c r="M110" s="15">
        <f t="shared" si="4"/>
        <v>1</v>
      </c>
      <c r="N110" s="15">
        <f t="shared" si="4"/>
        <v>1</v>
      </c>
      <c r="O110" s="15">
        <f t="shared" si="4"/>
        <v>1</v>
      </c>
    </row>
    <row r="112" spans="2:3" ht="12.75">
      <c r="B112" s="4" t="s">
        <v>66</v>
      </c>
      <c r="C112" s="4"/>
    </row>
    <row r="113" spans="2:15" ht="12.75">
      <c r="B113" s="4" t="s">
        <v>68</v>
      </c>
      <c r="C113" s="4"/>
      <c r="D113" s="13">
        <v>0</v>
      </c>
      <c r="E113" s="13">
        <v>0</v>
      </c>
      <c r="F113" s="13">
        <v>0</v>
      </c>
      <c r="G113" s="13">
        <v>0</v>
      </c>
      <c r="H113" s="13">
        <v>0</v>
      </c>
      <c r="I113" s="13">
        <v>0</v>
      </c>
      <c r="J113" s="13">
        <v>0</v>
      </c>
      <c r="K113" s="13">
        <v>0</v>
      </c>
      <c r="L113" s="13">
        <v>0</v>
      </c>
      <c r="M113" s="13">
        <v>0</v>
      </c>
      <c r="N113" s="13">
        <v>0</v>
      </c>
      <c r="O113" s="13">
        <v>0</v>
      </c>
    </row>
    <row r="114" spans="2:15" ht="12.75">
      <c r="B114" s="4" t="s">
        <v>67</v>
      </c>
      <c r="C114" s="4"/>
      <c r="D114" s="13">
        <v>0</v>
      </c>
      <c r="E114" s="13">
        <v>0</v>
      </c>
      <c r="F114" s="13">
        <v>0</v>
      </c>
      <c r="G114" s="13">
        <v>0</v>
      </c>
      <c r="H114" s="13">
        <v>0</v>
      </c>
      <c r="I114" s="13">
        <v>0</v>
      </c>
      <c r="J114" s="13">
        <v>0.5</v>
      </c>
      <c r="K114" s="13">
        <v>0</v>
      </c>
      <c r="L114" s="13">
        <v>0</v>
      </c>
      <c r="M114" s="13">
        <v>0</v>
      </c>
      <c r="N114" s="13">
        <v>0</v>
      </c>
      <c r="O114" s="13">
        <v>0</v>
      </c>
    </row>
    <row r="115" spans="2:15" ht="12.75">
      <c r="B115" s="4" t="s">
        <v>125</v>
      </c>
      <c r="C115" s="4"/>
      <c r="D115" s="13">
        <v>0</v>
      </c>
      <c r="E115" s="13">
        <v>0</v>
      </c>
      <c r="F115" s="13">
        <v>0</v>
      </c>
      <c r="G115" s="13">
        <v>0</v>
      </c>
      <c r="H115" s="13">
        <v>0</v>
      </c>
      <c r="I115" s="13">
        <v>0</v>
      </c>
      <c r="J115" s="13">
        <v>0</v>
      </c>
      <c r="K115" s="13">
        <v>0</v>
      </c>
      <c r="L115" s="13">
        <v>0</v>
      </c>
      <c r="M115" s="13">
        <v>0</v>
      </c>
      <c r="N115" s="13">
        <v>0</v>
      </c>
      <c r="O115" s="13">
        <v>0</v>
      </c>
    </row>
    <row r="116" spans="2:15" ht="12.75">
      <c r="B116" s="4" t="s">
        <v>126</v>
      </c>
      <c r="D116" s="13">
        <v>0</v>
      </c>
      <c r="E116" s="13">
        <v>0</v>
      </c>
      <c r="F116" s="13">
        <v>0</v>
      </c>
      <c r="G116" s="13">
        <v>0</v>
      </c>
      <c r="H116" s="13">
        <v>0</v>
      </c>
      <c r="I116" s="13">
        <v>0</v>
      </c>
      <c r="J116" s="13">
        <v>0</v>
      </c>
      <c r="K116" s="13">
        <v>0</v>
      </c>
      <c r="L116" s="13">
        <v>0</v>
      </c>
      <c r="M116" s="13">
        <v>0</v>
      </c>
      <c r="N116" s="13">
        <v>0</v>
      </c>
      <c r="O116" s="13">
        <v>0</v>
      </c>
    </row>
    <row r="117" spans="2:15" ht="12.75">
      <c r="B117" s="4" t="s">
        <v>118</v>
      </c>
      <c r="D117" s="13">
        <v>0</v>
      </c>
      <c r="E117" s="13">
        <v>0</v>
      </c>
      <c r="F117" s="13">
        <v>0</v>
      </c>
      <c r="G117" s="13">
        <v>0</v>
      </c>
      <c r="H117" s="13">
        <v>0</v>
      </c>
      <c r="I117" s="13">
        <v>0</v>
      </c>
      <c r="J117" s="13">
        <v>0</v>
      </c>
      <c r="K117" s="13">
        <v>0</v>
      </c>
      <c r="L117" s="13">
        <v>0</v>
      </c>
      <c r="M117" s="13">
        <v>0</v>
      </c>
      <c r="N117" s="13">
        <v>0</v>
      </c>
      <c r="O117" s="13">
        <v>0</v>
      </c>
    </row>
    <row r="120" spans="2:15" ht="12.75">
      <c r="B120" s="4" t="s">
        <v>124</v>
      </c>
      <c r="D120" s="13">
        <v>0</v>
      </c>
      <c r="E120" s="13">
        <v>0</v>
      </c>
      <c r="F120" s="13">
        <v>0</v>
      </c>
      <c r="G120" s="13">
        <v>0</v>
      </c>
      <c r="H120" s="13">
        <v>0</v>
      </c>
      <c r="I120" s="13">
        <v>0</v>
      </c>
      <c r="J120" s="13">
        <v>0</v>
      </c>
      <c r="K120" s="13">
        <v>0</v>
      </c>
      <c r="L120" s="13">
        <v>0</v>
      </c>
      <c r="M120" s="13">
        <v>0</v>
      </c>
      <c r="N120" s="13">
        <v>0</v>
      </c>
      <c r="O120" s="13">
        <v>0</v>
      </c>
    </row>
    <row r="121" spans="2:15" ht="12.75">
      <c r="B121" s="4" t="s">
        <v>182</v>
      </c>
      <c r="D121" s="6" t="s">
        <v>164</v>
      </c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</row>
    <row r="122" spans="2:15" ht="12.75">
      <c r="B122" s="4" t="s">
        <v>165</v>
      </c>
      <c r="D122" s="6" t="s">
        <v>164</v>
      </c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</row>
    <row r="123" spans="2:15" ht="12.75">
      <c r="B123" s="4" t="s">
        <v>166</v>
      </c>
      <c r="C123" t="s">
        <v>53</v>
      </c>
      <c r="D123" s="6"/>
      <c r="E123" s="14">
        <v>0.062</v>
      </c>
      <c r="F123" s="6"/>
      <c r="G123" s="6"/>
      <c r="H123" s="6"/>
      <c r="I123" s="6"/>
      <c r="J123" s="6"/>
      <c r="K123" s="6"/>
      <c r="L123" s="6"/>
      <c r="M123" s="6"/>
      <c r="N123" s="6"/>
      <c r="O123" s="6"/>
    </row>
    <row r="124" spans="3:15" ht="12.75">
      <c r="C124" t="s">
        <v>54</v>
      </c>
      <c r="D124" s="6"/>
      <c r="E124" s="14">
        <v>0.0145</v>
      </c>
      <c r="F124" s="6"/>
      <c r="G124" s="6"/>
      <c r="H124" s="6"/>
      <c r="I124" s="6"/>
      <c r="J124" s="6"/>
      <c r="K124" s="6"/>
      <c r="L124" s="6"/>
      <c r="M124" s="6"/>
      <c r="N124" s="6"/>
      <c r="O124" s="6"/>
    </row>
    <row r="125" spans="2:15" ht="12.75">
      <c r="B125" s="4" t="s">
        <v>18</v>
      </c>
      <c r="C125" t="s">
        <v>55</v>
      </c>
      <c r="D125" s="6"/>
      <c r="E125" s="14">
        <v>0.01</v>
      </c>
      <c r="F125" s="6"/>
      <c r="G125" s="6"/>
      <c r="H125" s="6"/>
      <c r="I125" s="6"/>
      <c r="J125" s="6"/>
      <c r="K125" s="6"/>
      <c r="L125" s="6"/>
      <c r="M125" s="6"/>
      <c r="N125" s="6"/>
      <c r="O125" s="6"/>
    </row>
    <row r="126" spans="2:15" ht="12.75">
      <c r="B126" s="4" t="s">
        <v>129</v>
      </c>
      <c r="C126" s="4" t="s">
        <v>167</v>
      </c>
      <c r="D126" s="6"/>
      <c r="E126" s="10">
        <v>0.1</v>
      </c>
      <c r="F126" s="6" t="s">
        <v>18</v>
      </c>
      <c r="G126" s="6"/>
      <c r="H126" s="6"/>
      <c r="I126" s="6"/>
      <c r="J126" s="6"/>
      <c r="K126" s="6"/>
      <c r="L126" s="6"/>
      <c r="M126" s="6"/>
      <c r="N126" s="6"/>
      <c r="O126" s="6"/>
    </row>
    <row r="127" spans="2:15" ht="12.75">
      <c r="B127" s="4" t="s">
        <v>184</v>
      </c>
      <c r="C127" t="s">
        <v>56</v>
      </c>
      <c r="D127" s="6"/>
      <c r="E127" s="14">
        <f>SUM(E123:E126)</f>
        <v>0.1865</v>
      </c>
      <c r="F127" t="s">
        <v>119</v>
      </c>
      <c r="I127" s="6"/>
      <c r="J127" s="6"/>
      <c r="K127" s="6"/>
      <c r="L127" s="6"/>
      <c r="M127" s="6"/>
      <c r="N127" s="6"/>
      <c r="O127" s="6"/>
    </row>
    <row r="128" ht="12.75">
      <c r="B128" s="4" t="s">
        <v>185</v>
      </c>
    </row>
    <row r="130" spans="2:3" ht="12.75">
      <c r="B130" s="4" t="s">
        <v>136</v>
      </c>
      <c r="C130" s="4"/>
    </row>
    <row r="131" spans="2:15" ht="12.75">
      <c r="B131" s="4" t="s">
        <v>69</v>
      </c>
      <c r="C131" s="4"/>
      <c r="D131" s="13">
        <v>0</v>
      </c>
      <c r="E131" s="13">
        <v>0</v>
      </c>
      <c r="F131" s="13">
        <v>0</v>
      </c>
      <c r="G131" s="13">
        <v>0</v>
      </c>
      <c r="H131" s="13">
        <v>0</v>
      </c>
      <c r="I131" s="13">
        <v>0</v>
      </c>
      <c r="J131" s="13">
        <v>0</v>
      </c>
      <c r="K131" s="13">
        <v>0</v>
      </c>
      <c r="L131" s="13">
        <v>0</v>
      </c>
      <c r="M131" s="13">
        <v>0</v>
      </c>
      <c r="N131" s="13">
        <v>0</v>
      </c>
      <c r="O131" s="13">
        <v>0</v>
      </c>
    </row>
    <row r="132" spans="2:15" ht="12.75">
      <c r="B132" s="4" t="s">
        <v>70</v>
      </c>
      <c r="C132" s="4"/>
      <c r="D132" s="13">
        <v>0</v>
      </c>
      <c r="E132" s="13">
        <v>0</v>
      </c>
      <c r="F132" s="13">
        <v>0</v>
      </c>
      <c r="G132" s="13">
        <v>0</v>
      </c>
      <c r="H132" s="13">
        <v>0</v>
      </c>
      <c r="I132" s="13">
        <v>0</v>
      </c>
      <c r="J132" s="13">
        <v>0</v>
      </c>
      <c r="K132" s="13">
        <v>0</v>
      </c>
      <c r="L132" s="13">
        <v>0</v>
      </c>
      <c r="M132" s="13">
        <v>0</v>
      </c>
      <c r="N132" s="13">
        <v>0</v>
      </c>
      <c r="O132" s="13">
        <v>0</v>
      </c>
    </row>
    <row r="135" spans="2:15" ht="12.75">
      <c r="B135" s="4" t="s">
        <v>57</v>
      </c>
      <c r="C135" s="4"/>
      <c r="D135" s="8" t="s">
        <v>90</v>
      </c>
      <c r="E135" s="8" t="s">
        <v>91</v>
      </c>
      <c r="F135" s="8" t="s">
        <v>92</v>
      </c>
      <c r="G135" s="8" t="s">
        <v>95</v>
      </c>
      <c r="H135" s="8" t="s">
        <v>96</v>
      </c>
      <c r="I135" s="8" t="s">
        <v>97</v>
      </c>
      <c r="J135" s="8" t="s">
        <v>98</v>
      </c>
      <c r="K135" s="8" t="s">
        <v>99</v>
      </c>
      <c r="L135" s="8" t="s">
        <v>100</v>
      </c>
      <c r="M135" s="8" t="s">
        <v>101</v>
      </c>
      <c r="N135" s="8" t="s">
        <v>102</v>
      </c>
      <c r="O135" s="8" t="s">
        <v>103</v>
      </c>
    </row>
    <row r="136" spans="1:15" ht="12.75">
      <c r="A136" s="1"/>
      <c r="B136" s="4" t="s">
        <v>58</v>
      </c>
      <c r="C136" s="4"/>
      <c r="D136" s="31">
        <v>0</v>
      </c>
      <c r="E136" s="31">
        <v>0</v>
      </c>
      <c r="F136" s="31">
        <v>0</v>
      </c>
      <c r="G136" s="31">
        <v>0</v>
      </c>
      <c r="H136" s="31">
        <v>0</v>
      </c>
      <c r="I136" s="31">
        <v>0</v>
      </c>
      <c r="J136" s="31">
        <v>0</v>
      </c>
      <c r="K136" s="31">
        <v>0</v>
      </c>
      <c r="L136" s="31">
        <v>0</v>
      </c>
      <c r="M136" s="31">
        <v>0</v>
      </c>
      <c r="N136" s="31">
        <v>0</v>
      </c>
      <c r="O136" s="31">
        <v>0</v>
      </c>
    </row>
    <row r="137" spans="1:3" ht="12.75">
      <c r="A137" s="1"/>
      <c r="B137" s="4"/>
      <c r="C137" s="4"/>
    </row>
    <row r="138" spans="1:15" ht="12.75">
      <c r="A138" s="1"/>
      <c r="B138" s="4" t="s">
        <v>147</v>
      </c>
      <c r="C138" s="4"/>
      <c r="D138" s="35">
        <v>0</v>
      </c>
      <c r="E138" s="35">
        <v>0</v>
      </c>
      <c r="F138" s="35">
        <v>0</v>
      </c>
      <c r="G138" s="35">
        <v>0</v>
      </c>
      <c r="H138" s="35">
        <v>0</v>
      </c>
      <c r="I138" s="35">
        <v>0</v>
      </c>
      <c r="J138" s="35">
        <v>0</v>
      </c>
      <c r="K138" s="35">
        <v>0</v>
      </c>
      <c r="L138" s="35">
        <v>0</v>
      </c>
      <c r="M138" s="35">
        <v>0</v>
      </c>
      <c r="N138" s="35">
        <v>0</v>
      </c>
      <c r="O138" s="35">
        <v>0</v>
      </c>
    </row>
    <row r="139" spans="1:15" ht="12.75">
      <c r="A139" s="1"/>
      <c r="B139" s="4" t="s">
        <v>170</v>
      </c>
      <c r="C139" s="4"/>
      <c r="D139" s="35">
        <v>0</v>
      </c>
      <c r="E139" s="35">
        <v>0</v>
      </c>
      <c r="F139" s="35">
        <v>0</v>
      </c>
      <c r="G139" s="35">
        <v>0</v>
      </c>
      <c r="H139" s="35">
        <v>0</v>
      </c>
      <c r="I139" s="35">
        <v>0</v>
      </c>
      <c r="J139" s="35">
        <v>0</v>
      </c>
      <c r="K139" s="35">
        <v>0</v>
      </c>
      <c r="L139" s="35">
        <v>0</v>
      </c>
      <c r="M139" s="35">
        <v>0</v>
      </c>
      <c r="N139" s="35">
        <v>0</v>
      </c>
      <c r="O139" s="35">
        <v>0</v>
      </c>
    </row>
    <row r="140" spans="1:15" ht="12.75">
      <c r="A140" s="1"/>
      <c r="B140" s="4" t="s">
        <v>171</v>
      </c>
      <c r="C140" s="4"/>
      <c r="D140" s="31">
        <v>0</v>
      </c>
      <c r="E140" s="31">
        <v>0</v>
      </c>
      <c r="F140" s="31">
        <v>0</v>
      </c>
      <c r="G140" s="31">
        <v>0</v>
      </c>
      <c r="H140" s="31">
        <v>0</v>
      </c>
      <c r="I140" s="31">
        <v>0</v>
      </c>
      <c r="J140" s="31">
        <v>0</v>
      </c>
      <c r="K140" s="31">
        <v>0</v>
      </c>
      <c r="L140" s="31">
        <v>0</v>
      </c>
      <c r="M140" s="31">
        <v>0</v>
      </c>
      <c r="N140" s="31">
        <v>0</v>
      </c>
      <c r="O140" s="31">
        <v>0</v>
      </c>
    </row>
    <row r="141" spans="1:15" ht="12.75">
      <c r="A141" s="1"/>
      <c r="B141" s="4" t="s">
        <v>172</v>
      </c>
      <c r="C141" s="4"/>
      <c r="D141" s="31">
        <v>0</v>
      </c>
      <c r="E141" s="31">
        <v>0</v>
      </c>
      <c r="F141" s="31">
        <v>0</v>
      </c>
      <c r="G141" s="31">
        <v>0</v>
      </c>
      <c r="H141" s="31">
        <v>0</v>
      </c>
      <c r="I141" s="31">
        <v>0</v>
      </c>
      <c r="J141" s="31">
        <v>0</v>
      </c>
      <c r="K141" s="31">
        <v>0</v>
      </c>
      <c r="L141" s="31">
        <v>0</v>
      </c>
      <c r="M141" s="31">
        <v>0</v>
      </c>
      <c r="N141" s="31">
        <v>0</v>
      </c>
      <c r="O141" s="31">
        <v>0</v>
      </c>
    </row>
    <row r="142" spans="1:15" ht="12.75">
      <c r="A142" s="1"/>
      <c r="B142" s="4" t="s">
        <v>173</v>
      </c>
      <c r="D142" s="31">
        <v>0</v>
      </c>
      <c r="E142" s="31">
        <v>0</v>
      </c>
      <c r="F142" s="31">
        <v>0</v>
      </c>
      <c r="G142" s="31">
        <v>0</v>
      </c>
      <c r="H142" s="31">
        <v>0</v>
      </c>
      <c r="I142" s="31">
        <v>0</v>
      </c>
      <c r="J142" s="31">
        <v>0</v>
      </c>
      <c r="K142" s="31">
        <v>0</v>
      </c>
      <c r="L142" s="31">
        <v>0</v>
      </c>
      <c r="M142" s="31">
        <v>0</v>
      </c>
      <c r="N142" s="31">
        <v>0</v>
      </c>
      <c r="O142" s="31">
        <v>0</v>
      </c>
    </row>
    <row r="143" ht="12.75">
      <c r="A143" s="1"/>
    </row>
    <row r="144" spans="1:2" ht="12.75">
      <c r="A144" s="1"/>
      <c r="B144" s="4" t="s">
        <v>39</v>
      </c>
    </row>
    <row r="145" ht="12.75">
      <c r="B145" t="s">
        <v>104</v>
      </c>
    </row>
    <row r="146" spans="2:15" ht="12.75">
      <c r="B146" t="s">
        <v>105</v>
      </c>
      <c r="D146" s="13">
        <v>0</v>
      </c>
      <c r="E146" s="13">
        <v>0</v>
      </c>
      <c r="F146" s="13">
        <v>0</v>
      </c>
      <c r="G146" s="13">
        <v>0</v>
      </c>
      <c r="H146" s="13">
        <v>0</v>
      </c>
      <c r="I146" s="13">
        <v>0</v>
      </c>
      <c r="J146" s="13">
        <v>0</v>
      </c>
      <c r="K146" s="13">
        <v>0</v>
      </c>
      <c r="L146" s="13">
        <v>0</v>
      </c>
      <c r="M146" s="13">
        <v>0</v>
      </c>
      <c r="N146" s="13">
        <v>0</v>
      </c>
      <c r="O146" s="13">
        <v>0</v>
      </c>
    </row>
    <row r="147" spans="2:15" ht="12.75">
      <c r="B147" t="s">
        <v>106</v>
      </c>
      <c r="D147" s="15">
        <f aca="true" t="shared" si="5" ref="D147:O147">1-D146</f>
        <v>1</v>
      </c>
      <c r="E147" s="15">
        <f t="shared" si="5"/>
        <v>1</v>
      </c>
      <c r="F147" s="15">
        <f t="shared" si="5"/>
        <v>1</v>
      </c>
      <c r="G147" s="15">
        <f t="shared" si="5"/>
        <v>1</v>
      </c>
      <c r="H147" s="15">
        <f t="shared" si="5"/>
        <v>1</v>
      </c>
      <c r="I147" s="15">
        <f t="shared" si="5"/>
        <v>1</v>
      </c>
      <c r="J147" s="15">
        <f t="shared" si="5"/>
        <v>1</v>
      </c>
      <c r="K147" s="15">
        <f t="shared" si="5"/>
        <v>1</v>
      </c>
      <c r="L147" s="15">
        <f t="shared" si="5"/>
        <v>1</v>
      </c>
      <c r="M147" s="15">
        <f t="shared" si="5"/>
        <v>1</v>
      </c>
      <c r="N147" s="15">
        <f t="shared" si="5"/>
        <v>1</v>
      </c>
      <c r="O147" s="15">
        <f t="shared" si="5"/>
        <v>1</v>
      </c>
    </row>
    <row r="148" spans="4:15" ht="12.75"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</row>
    <row r="149" spans="1:15" ht="12.75">
      <c r="A149" s="1"/>
      <c r="B149" s="4" t="s">
        <v>65</v>
      </c>
      <c r="C149" s="4"/>
      <c r="D149" s="31">
        <v>0</v>
      </c>
      <c r="E149" s="31">
        <v>0</v>
      </c>
      <c r="F149" s="31">
        <v>0</v>
      </c>
      <c r="G149" s="31">
        <v>0</v>
      </c>
      <c r="H149" s="31">
        <v>0</v>
      </c>
      <c r="I149" s="31">
        <v>0</v>
      </c>
      <c r="J149" s="31">
        <v>0</v>
      </c>
      <c r="K149" s="31">
        <v>0</v>
      </c>
      <c r="L149" s="31">
        <v>0</v>
      </c>
      <c r="M149" s="31">
        <v>0</v>
      </c>
      <c r="N149" s="31">
        <v>0</v>
      </c>
      <c r="O149" s="31">
        <v>0</v>
      </c>
    </row>
    <row r="150" spans="2:15" ht="12.75">
      <c r="B150" s="4" t="s">
        <v>120</v>
      </c>
      <c r="C150" s="4"/>
      <c r="D150" s="31">
        <v>0</v>
      </c>
      <c r="E150" s="31">
        <v>0</v>
      </c>
      <c r="F150" s="31">
        <v>0</v>
      </c>
      <c r="G150" s="31">
        <v>0</v>
      </c>
      <c r="H150" s="31">
        <v>0</v>
      </c>
      <c r="I150" s="31">
        <v>0</v>
      </c>
      <c r="J150" s="31">
        <v>0</v>
      </c>
      <c r="K150" s="31">
        <v>0</v>
      </c>
      <c r="L150" s="31">
        <v>0</v>
      </c>
      <c r="M150" s="31">
        <v>0</v>
      </c>
      <c r="N150" s="31">
        <v>0</v>
      </c>
      <c r="O150" s="31">
        <v>0</v>
      </c>
    </row>
    <row r="151" ht="12.75">
      <c r="A151" s="4"/>
    </row>
    <row r="153" spans="4:15" ht="12.75"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</row>
    <row r="154" spans="4:15" ht="12.75"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</row>
    <row r="155" spans="4:15" ht="12.75"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</row>
    <row r="156" spans="4:15" ht="12.75"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</row>
    <row r="157" spans="4:15" ht="12.75"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</row>
    <row r="158" spans="4:15" ht="12.75"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</row>
    <row r="159" spans="4:15" ht="12.75"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</row>
    <row r="160" spans="4:15" ht="12.75"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</row>
    <row r="161" spans="4:15" ht="12.75"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</row>
    <row r="162" spans="4:15" ht="12.75"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</row>
    <row r="163" spans="4:15" ht="12.75"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</row>
    <row r="164" spans="4:15" ht="12.75"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</row>
    <row r="165" spans="4:15" ht="12.75"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</row>
    <row r="166" spans="4:15" ht="12.75"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</row>
    <row r="167" spans="4:15" ht="12.75"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</row>
    <row r="168" spans="4:15" ht="12.75"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</row>
    <row r="169" spans="4:15" ht="12.75"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</row>
    <row r="170" spans="4:15" ht="12.75"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</row>
    <row r="171" spans="4:15" ht="12.75"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</row>
    <row r="172" spans="4:15" ht="12.75"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</row>
    <row r="173" spans="4:15" ht="12.75"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</row>
    <row r="174" spans="4:15" ht="12.75"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</row>
    <row r="175" spans="4:15" ht="12.75"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</row>
    <row r="176" spans="4:15" ht="12.75"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</row>
    <row r="177" spans="4:15" ht="12.75"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</row>
    <row r="178" spans="4:15" ht="12.75"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</row>
    <row r="179" spans="4:15" ht="12.75"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</row>
    <row r="180" spans="4:15" ht="12.75"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</row>
    <row r="181" spans="4:15" ht="12.75"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</row>
    <row r="182" spans="1:15" ht="12.75">
      <c r="A182" s="4"/>
      <c r="B182" s="4"/>
      <c r="C182" s="4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</row>
    <row r="183" spans="1:15" ht="12.75">
      <c r="A183" s="4"/>
      <c r="B183" s="4"/>
      <c r="C183" s="4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</row>
    <row r="184" spans="4:15" ht="12.75"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</row>
    <row r="185" spans="4:15" ht="12.75"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</row>
    <row r="186" spans="4:15" ht="12.75"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</row>
    <row r="187" spans="4:15" ht="12.75"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</row>
    <row r="188" spans="4:15" ht="12.75"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</row>
    <row r="189" spans="4:15" ht="12.75"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</row>
    <row r="190" spans="4:15" ht="12.75"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</row>
    <row r="191" spans="4:15" ht="12.75"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</row>
    <row r="192" spans="4:15" ht="12.75"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</row>
    <row r="193" spans="4:15" ht="12.75"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</row>
    <row r="194" spans="4:15" ht="12.75"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</row>
    <row r="195" spans="4:15" ht="12.75"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</row>
    <row r="196" spans="4:15" ht="12.75"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</row>
    <row r="197" spans="4:15" ht="12.75"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</row>
    <row r="198" spans="4:15" ht="12.75"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</row>
    <row r="199" spans="4:15" ht="12.75"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</row>
    <row r="200" spans="4:15" ht="12.75"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</row>
    <row r="201" spans="4:15" ht="12.75"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</row>
    <row r="202" spans="4:15" ht="12.75"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</row>
    <row r="203" spans="4:15" ht="12.75"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</row>
    <row r="204" spans="4:15" ht="12.75"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</row>
    <row r="205" spans="4:15" ht="12.75"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</row>
    <row r="206" spans="4:15" ht="12.75"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</row>
    <row r="207" spans="4:15" ht="12.75"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</row>
    <row r="208" spans="4:15" ht="12.75"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</row>
    <row r="209" spans="4:15" ht="12.75"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</row>
    <row r="210" spans="4:15" ht="12.75"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</row>
  </sheetData>
  <sheetProtection sheet="1" objects="1" scenarios="1"/>
  <printOptions/>
  <pageMargins left="0.75" right="0.75" top="1" bottom="1" header="0.5" footer="0.5"/>
  <pageSetup horizontalDpi="600" verticalDpi="600" orientation="landscape" scale="68" r:id="rId1"/>
  <rowBreaks count="2" manualBreakCount="2">
    <brk id="52" max="255" man="1"/>
    <brk id="10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Z117"/>
  <sheetViews>
    <sheetView tabSelected="1" zoomScalePageLayoutView="0" workbookViewId="0" topLeftCell="A1">
      <selection activeCell="A1" sqref="A1"/>
    </sheetView>
  </sheetViews>
  <sheetFormatPr defaultColWidth="8.8515625" defaultRowHeight="12.75"/>
  <cols>
    <col min="1" max="1" width="27.140625" style="0" customWidth="1"/>
    <col min="2" max="2" width="5.7109375" style="0" customWidth="1"/>
    <col min="3" max="3" width="15.57421875" style="0" bestFit="1" customWidth="1"/>
    <col min="4" max="6" width="10.421875" style="0" bestFit="1" customWidth="1"/>
    <col min="7" max="13" width="11.00390625" style="0" bestFit="1" customWidth="1"/>
    <col min="14" max="14" width="11.57421875" style="0" bestFit="1" customWidth="1"/>
    <col min="15" max="15" width="11.421875" style="0" bestFit="1" customWidth="1"/>
    <col min="16" max="16" width="11.28125" style="0" customWidth="1"/>
  </cols>
  <sheetData>
    <row r="1" spans="1:3" ht="12.75">
      <c r="A1" s="5" t="s">
        <v>93</v>
      </c>
      <c r="C1" s="3">
        <f ca="1">NOW()</f>
        <v>43786.67234548611</v>
      </c>
    </row>
    <row r="2" ht="12.75">
      <c r="A2" s="4" t="s">
        <v>0</v>
      </c>
    </row>
    <row r="3" ht="12.75">
      <c r="A3" s="4" t="s">
        <v>1</v>
      </c>
    </row>
    <row r="4" spans="4:16" ht="12.75">
      <c r="D4" s="8" t="s">
        <v>2</v>
      </c>
      <c r="E4" s="8" t="s">
        <v>3</v>
      </c>
      <c r="F4" s="8" t="s">
        <v>4</v>
      </c>
      <c r="G4" s="8" t="s">
        <v>5</v>
      </c>
      <c r="H4" s="8" t="s">
        <v>6</v>
      </c>
      <c r="I4" s="8" t="s">
        <v>7</v>
      </c>
      <c r="J4" s="8" t="s">
        <v>8</v>
      </c>
      <c r="K4" s="8" t="s">
        <v>9</v>
      </c>
      <c r="L4" s="8" t="s">
        <v>10</v>
      </c>
      <c r="M4" s="8" t="s">
        <v>11</v>
      </c>
      <c r="N4" s="8" t="s">
        <v>12</v>
      </c>
      <c r="O4" s="8" t="s">
        <v>13</v>
      </c>
      <c r="P4" s="8" t="s">
        <v>71</v>
      </c>
    </row>
    <row r="5" ht="12.75">
      <c r="A5" t="s">
        <v>15</v>
      </c>
    </row>
    <row r="6" spans="1:16" ht="12.75">
      <c r="A6" t="s">
        <v>16</v>
      </c>
      <c r="D6" s="20">
        <f>'Assumps Input'!D8*'Assumps Input'!D9*'Assumps Input'!D11</f>
        <v>0</v>
      </c>
      <c r="E6" s="20">
        <f>'Assumps Input'!E8*'Assumps Input'!E9*'Assumps Input'!E11</f>
        <v>0</v>
      </c>
      <c r="F6" s="20">
        <f>'Assumps Input'!F8*'Assumps Input'!F9*'Assumps Input'!F11</f>
        <v>0</v>
      </c>
      <c r="G6" s="20">
        <f>'Assumps Input'!G8*'Assumps Input'!G9*'Assumps Input'!G11</f>
        <v>0</v>
      </c>
      <c r="H6" s="20">
        <f>'Assumps Input'!H8*'Assumps Input'!H9*'Assumps Input'!H11</f>
        <v>0</v>
      </c>
      <c r="I6" s="20">
        <f>'Assumps Input'!I8*'Assumps Input'!I9*'Assumps Input'!I11</f>
        <v>0</v>
      </c>
      <c r="J6" s="20">
        <f>'Assumps Input'!J8*'Assumps Input'!J9*'Assumps Input'!J11</f>
        <v>0</v>
      </c>
      <c r="K6" s="20">
        <f>'Assumps Input'!K8*'Assumps Input'!K9*'Assumps Input'!K11</f>
        <v>0</v>
      </c>
      <c r="L6" s="20">
        <f>'Assumps Input'!L8*'Assumps Input'!L9*'Assumps Input'!L11</f>
        <v>0</v>
      </c>
      <c r="M6" s="20">
        <f>'Assumps Input'!M8*'Assumps Input'!M9*'Assumps Input'!M11</f>
        <v>0</v>
      </c>
      <c r="N6" s="20">
        <f>'Assumps Input'!N8*'Assumps Input'!N9*'Assumps Input'!N11</f>
        <v>0</v>
      </c>
      <c r="O6" s="20">
        <f>'Assumps Input'!O8*'Assumps Input'!O9*'Assumps Input'!O11</f>
        <v>0</v>
      </c>
      <c r="P6" s="21">
        <f>SUM(D6:O6)</f>
        <v>0</v>
      </c>
    </row>
    <row r="7" spans="1:16" ht="12.75">
      <c r="A7" t="s">
        <v>17</v>
      </c>
      <c r="D7" s="20">
        <f>'Assumps Input'!D8*'Assumps Input'!D9*'Assumps Input'!D12</f>
        <v>0</v>
      </c>
      <c r="E7" s="20">
        <f>'Assumps Input'!E8*'Assumps Input'!E9*'Assumps Input'!E12</f>
        <v>0</v>
      </c>
      <c r="F7" s="20">
        <f>'Assumps Input'!F8*'Assumps Input'!F9*'Assumps Input'!F12</f>
        <v>0</v>
      </c>
      <c r="G7" s="20">
        <f>'Assumps Input'!G8*'Assumps Input'!G9*'Assumps Input'!G12</f>
        <v>0</v>
      </c>
      <c r="H7" s="20">
        <f>'Assumps Input'!H8*'Assumps Input'!H9*'Assumps Input'!H12</f>
        <v>0</v>
      </c>
      <c r="I7" s="20">
        <f>'Assumps Input'!I8*'Assumps Input'!I9*'Assumps Input'!I12</f>
        <v>0</v>
      </c>
      <c r="J7" s="20">
        <f>'Assumps Input'!J8*'Assumps Input'!J9*'Assumps Input'!J12</f>
        <v>0</v>
      </c>
      <c r="K7" s="20">
        <f>'Assumps Input'!K8*'Assumps Input'!K9*'Assumps Input'!K12</f>
        <v>0</v>
      </c>
      <c r="L7" s="20">
        <f>'Assumps Input'!L8*'Assumps Input'!L9*'Assumps Input'!L12</f>
        <v>0</v>
      </c>
      <c r="M7" s="20">
        <f>'Assumps Input'!M8*'Assumps Input'!M9*'Assumps Input'!M12</f>
        <v>0</v>
      </c>
      <c r="N7" s="20">
        <f>'Assumps Input'!N8*'Assumps Input'!N9*'Assumps Input'!N12</f>
        <v>0</v>
      </c>
      <c r="O7" s="20">
        <f>'Assumps Input'!O8*'Assumps Input'!O9*'Assumps Input'!O12</f>
        <v>0</v>
      </c>
      <c r="P7" s="21">
        <f>SUM(D7:O7)</f>
        <v>0</v>
      </c>
    </row>
    <row r="8" spans="1:16" ht="12.75">
      <c r="A8" t="s">
        <v>111</v>
      </c>
      <c r="D8" s="22">
        <f aca="true" t="shared" si="0" ref="D8:P8">SUM(D6:D7)</f>
        <v>0</v>
      </c>
      <c r="E8" s="22">
        <f t="shared" si="0"/>
        <v>0</v>
      </c>
      <c r="F8" s="22">
        <f t="shared" si="0"/>
        <v>0</v>
      </c>
      <c r="G8" s="22">
        <f t="shared" si="0"/>
        <v>0</v>
      </c>
      <c r="H8" s="22">
        <f t="shared" si="0"/>
        <v>0</v>
      </c>
      <c r="I8" s="22">
        <f t="shared" si="0"/>
        <v>0</v>
      </c>
      <c r="J8" s="22">
        <f t="shared" si="0"/>
        <v>0</v>
      </c>
      <c r="K8" s="22">
        <f t="shared" si="0"/>
        <v>0</v>
      </c>
      <c r="L8" s="22">
        <f t="shared" si="0"/>
        <v>0</v>
      </c>
      <c r="M8" s="22">
        <f t="shared" si="0"/>
        <v>0</v>
      </c>
      <c r="N8" s="22">
        <f t="shared" si="0"/>
        <v>0</v>
      </c>
      <c r="O8" s="22">
        <f t="shared" si="0"/>
        <v>0</v>
      </c>
      <c r="P8" s="22">
        <f t="shared" si="0"/>
        <v>0</v>
      </c>
    </row>
    <row r="9" spans="4:16" ht="12.75"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1"/>
    </row>
    <row r="10" spans="1:16" ht="12.75">
      <c r="A10" t="s">
        <v>112</v>
      </c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1"/>
    </row>
    <row r="11" spans="1:16" ht="12.75">
      <c r="A11" t="s">
        <v>122</v>
      </c>
      <c r="D11" s="23">
        <f>D8*'Assumps Input'!D22</f>
        <v>0</v>
      </c>
      <c r="E11" s="23">
        <f>E8*'Assumps Input'!E22</f>
        <v>0</v>
      </c>
      <c r="F11" s="23">
        <f>F8*'Assumps Input'!F22</f>
        <v>0</v>
      </c>
      <c r="G11" s="23">
        <f>G8*'Assumps Input'!G22</f>
        <v>0</v>
      </c>
      <c r="H11" s="23">
        <f>H8*'Assumps Input'!H22</f>
        <v>0</v>
      </c>
      <c r="I11" s="23">
        <f>I8*'Assumps Input'!I22</f>
        <v>0</v>
      </c>
      <c r="J11" s="23">
        <f>J8*'Assumps Input'!J22</f>
        <v>0</v>
      </c>
      <c r="K11" s="23">
        <f>K8*'Assumps Input'!K22</f>
        <v>0</v>
      </c>
      <c r="L11" s="23">
        <f>L8*'Assumps Input'!L22</f>
        <v>0</v>
      </c>
      <c r="M11" s="23">
        <f>M8*'Assumps Input'!M22</f>
        <v>0</v>
      </c>
      <c r="N11" s="23">
        <f>N8*'Assumps Input'!N22</f>
        <v>0</v>
      </c>
      <c r="O11" s="24">
        <f>O8*'Assumps Input'!O22</f>
        <v>0</v>
      </c>
      <c r="P11" s="21">
        <f aca="true" t="shared" si="1" ref="P11:P21">SUM(D11:O11)</f>
        <v>0</v>
      </c>
    </row>
    <row r="12" spans="1:16" ht="12.75">
      <c r="A12" s="4" t="s">
        <v>19</v>
      </c>
      <c r="D12" s="25">
        <v>0</v>
      </c>
      <c r="E12" s="25">
        <v>0</v>
      </c>
      <c r="F12" s="25">
        <v>0</v>
      </c>
      <c r="G12" s="25">
        <v>0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21">
        <f t="shared" si="1"/>
        <v>0</v>
      </c>
    </row>
    <row r="13" spans="1:16" ht="12.75">
      <c r="A13" t="s">
        <v>20</v>
      </c>
      <c r="D13" s="20">
        <f>D12*'Assumps Input'!$E$29</f>
        <v>0</v>
      </c>
      <c r="E13" s="20">
        <f>E12*'Assumps Input'!$E$29</f>
        <v>0</v>
      </c>
      <c r="F13" s="20">
        <f>F12*'Assumps Input'!$E$29</f>
        <v>0</v>
      </c>
      <c r="G13" s="20">
        <f>G12*'Assumps Input'!$E$29</f>
        <v>0</v>
      </c>
      <c r="H13" s="20">
        <f>H12*'Assumps Input'!$E$29</f>
        <v>0</v>
      </c>
      <c r="I13" s="20">
        <f>I12*'Assumps Input'!$E$29</f>
        <v>0</v>
      </c>
      <c r="J13" s="20">
        <f>J12*'Assumps Input'!$E$29</f>
        <v>0</v>
      </c>
      <c r="K13" s="20">
        <f>K12*'Assumps Input'!$E$29</f>
        <v>0</v>
      </c>
      <c r="L13" s="20">
        <f>L12*'Assumps Input'!$E$29</f>
        <v>0</v>
      </c>
      <c r="M13" s="20">
        <f>M12*'Assumps Input'!$E$29</f>
        <v>0</v>
      </c>
      <c r="N13" s="20">
        <f>N12*'Assumps Input'!$E$29</f>
        <v>0</v>
      </c>
      <c r="O13" s="20">
        <f>O12*'Assumps Input'!$E$29</f>
        <v>0</v>
      </c>
      <c r="P13" s="21">
        <f t="shared" si="1"/>
        <v>0</v>
      </c>
    </row>
    <row r="14" spans="1:16" ht="12.75">
      <c r="A14" s="4" t="s">
        <v>21</v>
      </c>
      <c r="D14" s="25">
        <v>0</v>
      </c>
      <c r="E14" s="25">
        <v>0</v>
      </c>
      <c r="F14" s="25">
        <v>0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25">
        <v>0</v>
      </c>
      <c r="P14" s="21">
        <f t="shared" si="1"/>
        <v>0</v>
      </c>
    </row>
    <row r="15" spans="1:16" ht="12.75">
      <c r="A15" s="4" t="s">
        <v>22</v>
      </c>
      <c r="D15" s="25">
        <v>0</v>
      </c>
      <c r="E15" s="25">
        <v>0</v>
      </c>
      <c r="F15" s="25">
        <v>0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  <c r="O15" s="25">
        <v>0</v>
      </c>
      <c r="P15" s="21">
        <f t="shared" si="1"/>
        <v>0</v>
      </c>
    </row>
    <row r="16" spans="1:16" ht="12.75">
      <c r="A16" s="19" t="s">
        <v>144</v>
      </c>
      <c r="B16" s="6"/>
      <c r="C16" s="6"/>
      <c r="D16" s="33">
        <v>0</v>
      </c>
      <c r="E16" s="33">
        <v>0</v>
      </c>
      <c r="F16" s="33">
        <v>0</v>
      </c>
      <c r="G16" s="33">
        <v>0</v>
      </c>
      <c r="H16" s="33">
        <v>0</v>
      </c>
      <c r="I16" s="33">
        <v>0</v>
      </c>
      <c r="J16" s="33">
        <v>0</v>
      </c>
      <c r="K16" s="33">
        <v>0</v>
      </c>
      <c r="L16" s="33">
        <v>0</v>
      </c>
      <c r="M16" s="33">
        <v>0</v>
      </c>
      <c r="N16" s="33">
        <v>0</v>
      </c>
      <c r="O16" s="33">
        <v>0</v>
      </c>
      <c r="P16" s="21">
        <f t="shared" si="1"/>
        <v>0</v>
      </c>
    </row>
    <row r="17" spans="1:16" ht="12.75">
      <c r="A17" s="4" t="s">
        <v>23</v>
      </c>
      <c r="D17" s="25">
        <v>0</v>
      </c>
      <c r="E17" s="25">
        <v>0</v>
      </c>
      <c r="F17" s="25">
        <v>0</v>
      </c>
      <c r="G17" s="25">
        <v>0</v>
      </c>
      <c r="H17" s="25">
        <v>0</v>
      </c>
      <c r="I17" s="25">
        <v>0</v>
      </c>
      <c r="J17" s="25">
        <v>0</v>
      </c>
      <c r="K17" s="25">
        <v>0</v>
      </c>
      <c r="L17" s="25">
        <v>0</v>
      </c>
      <c r="M17" s="25">
        <v>0</v>
      </c>
      <c r="N17" s="25">
        <v>0</v>
      </c>
      <c r="O17" s="25">
        <v>0</v>
      </c>
      <c r="P17" s="21">
        <f t="shared" si="1"/>
        <v>0</v>
      </c>
    </row>
    <row r="18" spans="1:16" ht="12.75">
      <c r="A18" s="4" t="s">
        <v>26</v>
      </c>
      <c r="D18" s="26">
        <v>0</v>
      </c>
      <c r="E18" s="26">
        <v>0</v>
      </c>
      <c r="F18" s="26">
        <v>0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26">
        <v>0</v>
      </c>
      <c r="N18" s="26">
        <v>0</v>
      </c>
      <c r="O18" s="26">
        <v>0</v>
      </c>
      <c r="P18" s="21">
        <f t="shared" si="1"/>
        <v>0</v>
      </c>
    </row>
    <row r="19" spans="1:16" ht="12.75">
      <c r="A19" s="4" t="s">
        <v>24</v>
      </c>
      <c r="D19" s="25">
        <v>0</v>
      </c>
      <c r="E19" s="25">
        <v>0</v>
      </c>
      <c r="F19" s="25">
        <v>0</v>
      </c>
      <c r="G19" s="25">
        <v>0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  <c r="M19" s="25">
        <v>0</v>
      </c>
      <c r="N19" s="25">
        <v>0</v>
      </c>
      <c r="O19" s="25">
        <v>0</v>
      </c>
      <c r="P19" s="21">
        <f t="shared" si="1"/>
        <v>0</v>
      </c>
    </row>
    <row r="20" spans="1:16" ht="12.75">
      <c r="A20" s="4" t="s">
        <v>121</v>
      </c>
      <c r="D20" s="27">
        <f>D7*'Assumps Input'!D19</f>
        <v>0</v>
      </c>
      <c r="E20" s="27">
        <f>E7*'Assumps Input'!E19</f>
        <v>0</v>
      </c>
      <c r="F20" s="27">
        <f>F7*'Assumps Input'!F19</f>
        <v>0</v>
      </c>
      <c r="G20" s="27">
        <f>G7*'Assumps Input'!G19</f>
        <v>0</v>
      </c>
      <c r="H20" s="27">
        <f>H7*'Assumps Input'!H19</f>
        <v>0</v>
      </c>
      <c r="I20" s="27">
        <f>I7*'Assumps Input'!I19</f>
        <v>0</v>
      </c>
      <c r="J20" s="27">
        <f>J7*'Assumps Input'!J19</f>
        <v>0</v>
      </c>
      <c r="K20" s="27">
        <f>K7*'Assumps Input'!K19</f>
        <v>0</v>
      </c>
      <c r="L20" s="27">
        <f>L7*'Assumps Input'!L19</f>
        <v>0</v>
      </c>
      <c r="M20" s="27">
        <f>M7*'Assumps Input'!M19</f>
        <v>0</v>
      </c>
      <c r="N20" s="27">
        <f>N7*'Assumps Input'!N19</f>
        <v>0</v>
      </c>
      <c r="O20" s="27">
        <f>O7*'Assumps Input'!O19</f>
        <v>0</v>
      </c>
      <c r="P20" s="21">
        <f t="shared" si="1"/>
        <v>0</v>
      </c>
    </row>
    <row r="21" spans="1:16" ht="12.75">
      <c r="A21" s="19" t="s">
        <v>144</v>
      </c>
      <c r="B21" s="6"/>
      <c r="C21" s="6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21">
        <f t="shared" si="1"/>
        <v>0</v>
      </c>
    </row>
    <row r="22" spans="1:16" ht="12.75">
      <c r="A22" t="s">
        <v>113</v>
      </c>
      <c r="D22" s="21">
        <f aca="true" t="shared" si="2" ref="D22:P22">SUM(D10:D21)</f>
        <v>0</v>
      </c>
      <c r="E22" s="21">
        <f t="shared" si="2"/>
        <v>0</v>
      </c>
      <c r="F22" s="21">
        <f t="shared" si="2"/>
        <v>0</v>
      </c>
      <c r="G22" s="21">
        <f t="shared" si="2"/>
        <v>0</v>
      </c>
      <c r="H22" s="21">
        <f t="shared" si="2"/>
        <v>0</v>
      </c>
      <c r="I22" s="21">
        <f t="shared" si="2"/>
        <v>0</v>
      </c>
      <c r="J22" s="21">
        <f t="shared" si="2"/>
        <v>0</v>
      </c>
      <c r="K22" s="21">
        <f t="shared" si="2"/>
        <v>0</v>
      </c>
      <c r="L22" s="21">
        <f t="shared" si="2"/>
        <v>0</v>
      </c>
      <c r="M22" s="21">
        <f t="shared" si="2"/>
        <v>0</v>
      </c>
      <c r="N22" s="21">
        <f t="shared" si="2"/>
        <v>0</v>
      </c>
      <c r="O22" s="21">
        <f t="shared" si="2"/>
        <v>0</v>
      </c>
      <c r="P22" s="21">
        <f t="shared" si="2"/>
        <v>0</v>
      </c>
    </row>
    <row r="23" spans="1:16" ht="12.75">
      <c r="A23" t="s">
        <v>150</v>
      </c>
      <c r="D23" s="21">
        <f aca="true" t="shared" si="3" ref="D23:P23">D8-D22</f>
        <v>0</v>
      </c>
      <c r="E23" s="21">
        <f t="shared" si="3"/>
        <v>0</v>
      </c>
      <c r="F23" s="21">
        <f t="shared" si="3"/>
        <v>0</v>
      </c>
      <c r="G23" s="21">
        <f t="shared" si="3"/>
        <v>0</v>
      </c>
      <c r="H23" s="21">
        <f t="shared" si="3"/>
        <v>0</v>
      </c>
      <c r="I23" s="21">
        <f t="shared" si="3"/>
        <v>0</v>
      </c>
      <c r="J23" s="21">
        <f t="shared" si="3"/>
        <v>0</v>
      </c>
      <c r="K23" s="21">
        <f t="shared" si="3"/>
        <v>0</v>
      </c>
      <c r="L23" s="21">
        <f t="shared" si="3"/>
        <v>0</v>
      </c>
      <c r="M23" s="21">
        <f t="shared" si="3"/>
        <v>0</v>
      </c>
      <c r="N23" s="21">
        <f t="shared" si="3"/>
        <v>0</v>
      </c>
      <c r="O23" s="21">
        <f t="shared" si="3"/>
        <v>0</v>
      </c>
      <c r="P23" s="21">
        <f t="shared" si="3"/>
        <v>0</v>
      </c>
    </row>
    <row r="24" spans="4:16" ht="12.75"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</row>
    <row r="25" spans="1:16" ht="12.75">
      <c r="A25" t="s">
        <v>25</v>
      </c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</row>
    <row r="26" spans="1:16" ht="12.75">
      <c r="A26" s="4" t="s">
        <v>19</v>
      </c>
      <c r="D26" s="25">
        <v>0</v>
      </c>
      <c r="E26" s="25">
        <v>0</v>
      </c>
      <c r="F26" s="25">
        <v>0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0</v>
      </c>
      <c r="O26" s="25">
        <v>0</v>
      </c>
      <c r="P26" s="21">
        <f aca="true" t="shared" si="4" ref="P26:P41">SUM(D26:O26)</f>
        <v>0</v>
      </c>
    </row>
    <row r="27" spans="1:16" ht="12.75">
      <c r="A27" t="s">
        <v>20</v>
      </c>
      <c r="D27" s="20">
        <f>D26*'Assumps Input'!$E$29</f>
        <v>0</v>
      </c>
      <c r="E27" s="20">
        <f>E26*'Assumps Input'!$E$29</f>
        <v>0</v>
      </c>
      <c r="F27" s="20">
        <f>F26*'Assumps Input'!$E$29</f>
        <v>0</v>
      </c>
      <c r="G27" s="20">
        <f>G26*'Assumps Input'!$E$29</f>
        <v>0</v>
      </c>
      <c r="H27" s="20">
        <f>H26*'Assumps Input'!$E$29</f>
        <v>0</v>
      </c>
      <c r="I27" s="20">
        <f>I26*'Assumps Input'!$E$29</f>
        <v>0</v>
      </c>
      <c r="J27" s="20">
        <f>J26*'Assumps Input'!$E$29</f>
        <v>0</v>
      </c>
      <c r="K27" s="20">
        <f>K26*'Assumps Input'!$E$29</f>
        <v>0</v>
      </c>
      <c r="L27" s="20">
        <f>L26*'Assumps Input'!$E$29</f>
        <v>0</v>
      </c>
      <c r="M27" s="20">
        <f>M26*'Assumps Input'!$E$29</f>
        <v>0</v>
      </c>
      <c r="N27" s="20">
        <f>N26*'Assumps Input'!$E$29</f>
        <v>0</v>
      </c>
      <c r="O27" s="20">
        <f>O26*'Assumps Input'!$E$29</f>
        <v>0</v>
      </c>
      <c r="P27" s="21">
        <f t="shared" si="4"/>
        <v>0</v>
      </c>
    </row>
    <row r="28" spans="1:16" ht="12.75">
      <c r="A28" s="4" t="s">
        <v>21</v>
      </c>
      <c r="D28" s="25">
        <v>0</v>
      </c>
      <c r="E28" s="25">
        <v>0</v>
      </c>
      <c r="F28" s="25">
        <v>0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25">
        <v>0</v>
      </c>
      <c r="O28" s="25">
        <v>0</v>
      </c>
      <c r="P28" s="21">
        <f t="shared" si="4"/>
        <v>0</v>
      </c>
    </row>
    <row r="29" spans="1:16" ht="12.75">
      <c r="A29" s="4" t="s">
        <v>22</v>
      </c>
      <c r="D29" s="25">
        <v>0</v>
      </c>
      <c r="E29" s="25">
        <v>0</v>
      </c>
      <c r="F29" s="25">
        <v>0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  <c r="N29" s="25">
        <v>0</v>
      </c>
      <c r="O29" s="25">
        <v>0</v>
      </c>
      <c r="P29" s="21">
        <f t="shared" si="4"/>
        <v>0</v>
      </c>
    </row>
    <row r="30" spans="1:16" ht="12.75">
      <c r="A30" s="19" t="s">
        <v>143</v>
      </c>
      <c r="B30" s="6"/>
      <c r="C30" s="6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21">
        <f t="shared" si="4"/>
        <v>0</v>
      </c>
    </row>
    <row r="31" spans="1:16" ht="12.75">
      <c r="A31" s="4" t="s">
        <v>23</v>
      </c>
      <c r="D31" s="25">
        <v>0</v>
      </c>
      <c r="E31" s="25">
        <v>0</v>
      </c>
      <c r="F31" s="25">
        <v>0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25">
        <v>0</v>
      </c>
      <c r="M31" s="25">
        <v>0</v>
      </c>
      <c r="N31" s="25">
        <v>0</v>
      </c>
      <c r="O31" s="25">
        <v>0</v>
      </c>
      <c r="P31" s="21">
        <f t="shared" si="4"/>
        <v>0</v>
      </c>
    </row>
    <row r="32" spans="1:16" ht="12.75">
      <c r="A32" s="4" t="s">
        <v>26</v>
      </c>
      <c r="D32" s="25">
        <v>0</v>
      </c>
      <c r="E32" s="25">
        <v>0</v>
      </c>
      <c r="F32" s="25">
        <v>0</v>
      </c>
      <c r="G32" s="25">
        <v>0</v>
      </c>
      <c r="H32" s="25">
        <v>0</v>
      </c>
      <c r="I32" s="25">
        <v>0</v>
      </c>
      <c r="J32" s="25">
        <v>0</v>
      </c>
      <c r="K32" s="25">
        <v>0</v>
      </c>
      <c r="L32" s="25">
        <v>0</v>
      </c>
      <c r="M32" s="25">
        <v>0</v>
      </c>
      <c r="N32" s="25">
        <v>0</v>
      </c>
      <c r="O32" s="25">
        <v>0</v>
      </c>
      <c r="P32" s="21">
        <f t="shared" si="4"/>
        <v>0</v>
      </c>
    </row>
    <row r="33" spans="1:16" ht="12.75">
      <c r="A33" s="4" t="s">
        <v>24</v>
      </c>
      <c r="D33" s="25">
        <v>0</v>
      </c>
      <c r="E33" s="25">
        <v>0</v>
      </c>
      <c r="F33" s="25">
        <v>0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  <c r="P33" s="21">
        <f t="shared" si="4"/>
        <v>0</v>
      </c>
    </row>
    <row r="34" spans="1:16" ht="12.75">
      <c r="A34" s="4" t="s">
        <v>27</v>
      </c>
      <c r="D34" s="25">
        <v>0</v>
      </c>
      <c r="E34" s="25">
        <v>0</v>
      </c>
      <c r="F34" s="25">
        <v>0</v>
      </c>
      <c r="G34" s="25">
        <v>0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  <c r="M34" s="25">
        <v>0</v>
      </c>
      <c r="N34" s="25">
        <v>0</v>
      </c>
      <c r="O34" s="25">
        <v>0</v>
      </c>
      <c r="P34" s="21">
        <f t="shared" si="4"/>
        <v>0</v>
      </c>
    </row>
    <row r="35" spans="1:16" ht="12.75">
      <c r="A35" s="19" t="s">
        <v>143</v>
      </c>
      <c r="B35" s="6"/>
      <c r="C35" s="6"/>
      <c r="D35" s="32">
        <v>0</v>
      </c>
      <c r="E35" s="32">
        <v>0</v>
      </c>
      <c r="F35" s="32">
        <v>0</v>
      </c>
      <c r="G35" s="32">
        <v>0</v>
      </c>
      <c r="H35" s="32">
        <v>0</v>
      </c>
      <c r="I35" s="32">
        <v>0</v>
      </c>
      <c r="J35" s="32">
        <v>0</v>
      </c>
      <c r="K35" s="32">
        <v>0</v>
      </c>
      <c r="L35" s="32">
        <v>0</v>
      </c>
      <c r="M35" s="32">
        <v>0</v>
      </c>
      <c r="N35" s="32">
        <v>0</v>
      </c>
      <c r="O35" s="32">
        <v>0</v>
      </c>
      <c r="P35" s="21">
        <f t="shared" si="4"/>
        <v>0</v>
      </c>
    </row>
    <row r="36" spans="1:16" ht="12.75">
      <c r="A36" s="4" t="s">
        <v>28</v>
      </c>
      <c r="D36" s="25">
        <v>0</v>
      </c>
      <c r="E36" s="25">
        <v>0</v>
      </c>
      <c r="F36" s="25">
        <v>0</v>
      </c>
      <c r="G36" s="25">
        <v>0</v>
      </c>
      <c r="H36" s="25">
        <v>0</v>
      </c>
      <c r="I36" s="25">
        <v>0</v>
      </c>
      <c r="J36" s="25">
        <v>0</v>
      </c>
      <c r="K36" s="25">
        <v>0</v>
      </c>
      <c r="L36" s="25">
        <v>0</v>
      </c>
      <c r="M36" s="25">
        <v>0</v>
      </c>
      <c r="N36" s="25">
        <v>0</v>
      </c>
      <c r="O36" s="25">
        <v>0</v>
      </c>
      <c r="P36" s="21">
        <f t="shared" si="4"/>
        <v>0</v>
      </c>
    </row>
    <row r="37" spans="1:16" ht="12.75">
      <c r="A37" s="4" t="s">
        <v>29</v>
      </c>
      <c r="D37" s="25">
        <v>0</v>
      </c>
      <c r="E37" s="25">
        <v>0</v>
      </c>
      <c r="F37" s="25">
        <v>0</v>
      </c>
      <c r="G37" s="25">
        <v>0</v>
      </c>
      <c r="H37" s="25">
        <v>0</v>
      </c>
      <c r="I37" s="25">
        <v>0</v>
      </c>
      <c r="J37" s="25">
        <v>0</v>
      </c>
      <c r="K37" s="25">
        <v>0</v>
      </c>
      <c r="L37" s="25">
        <v>0</v>
      </c>
      <c r="M37" s="25">
        <v>0</v>
      </c>
      <c r="N37" s="25">
        <v>0</v>
      </c>
      <c r="O37" s="25">
        <v>0</v>
      </c>
      <c r="P37" s="21">
        <f t="shared" si="4"/>
        <v>0</v>
      </c>
    </row>
    <row r="38" spans="1:16" ht="12.75">
      <c r="A38" s="4" t="s">
        <v>30</v>
      </c>
      <c r="D38" s="25">
        <v>0</v>
      </c>
      <c r="E38" s="25">
        <v>0</v>
      </c>
      <c r="F38" s="25">
        <v>0</v>
      </c>
      <c r="G38" s="25">
        <v>0</v>
      </c>
      <c r="H38" s="25">
        <v>0</v>
      </c>
      <c r="I38" s="25">
        <v>0</v>
      </c>
      <c r="J38" s="25">
        <v>0</v>
      </c>
      <c r="K38" s="25">
        <v>0</v>
      </c>
      <c r="L38" s="25">
        <v>0</v>
      </c>
      <c r="M38" s="25">
        <v>0</v>
      </c>
      <c r="N38" s="25">
        <v>0</v>
      </c>
      <c r="O38" s="25">
        <v>0</v>
      </c>
      <c r="P38" s="21">
        <f t="shared" si="4"/>
        <v>0</v>
      </c>
    </row>
    <row r="39" spans="1:49" ht="12.75">
      <c r="A39" s="4" t="s">
        <v>174</v>
      </c>
      <c r="D39" s="20">
        <f>IF('Assumps Input'!D41=0,0,'Assumps Input'!D41/'Assumps Input'!D43)</f>
        <v>0</v>
      </c>
      <c r="E39" s="20">
        <f>IF('Assumps Input'!E41=0,D39+0,D39+'Assumps Input'!E41/'Assumps Input'!E43)</f>
        <v>0</v>
      </c>
      <c r="F39" s="20">
        <f>IF('Assumps Input'!F41=0,E39+0,E39+'Assumps Input'!F41/'Assumps Input'!F43)</f>
        <v>0</v>
      </c>
      <c r="G39" s="20">
        <f>IF('Assumps Input'!G41=0,F39+0,F39+'Assumps Input'!G41/'Assumps Input'!G43)</f>
        <v>0</v>
      </c>
      <c r="H39" s="20">
        <f>IF('Assumps Input'!H41=0,G39+0,G39+'Assumps Input'!H41/'Assumps Input'!H43)</f>
        <v>0</v>
      </c>
      <c r="I39" s="20">
        <f>IF('Assumps Input'!I41=0,H39+0,H39+'Assumps Input'!I41/'Assumps Input'!I43)</f>
        <v>0</v>
      </c>
      <c r="J39" s="20">
        <f>IF('Assumps Input'!J41=0,I39+0,I39+'Assumps Input'!J41/'Assumps Input'!J43)</f>
        <v>0</v>
      </c>
      <c r="K39" s="20">
        <f>IF('Assumps Input'!K41=0,J39+0,J39+'Assumps Input'!K41/'Assumps Input'!K43)</f>
        <v>0</v>
      </c>
      <c r="L39" s="20">
        <f>IF('Assumps Input'!L41=0,K39+0,K39+'Assumps Input'!L41/'Assumps Input'!L43)</f>
        <v>0</v>
      </c>
      <c r="M39" s="20">
        <f>IF('Assumps Input'!M41=0,L39+0,L39+'Assumps Input'!M41/'Assumps Input'!M43)</f>
        <v>0</v>
      </c>
      <c r="N39" s="20">
        <f>IF('Assumps Input'!N41=0,M39+0,M39+'Assumps Input'!N41/'Assumps Input'!N43)</f>
        <v>0</v>
      </c>
      <c r="O39" s="20">
        <f>IF('Assumps Input'!O41=0,N39+0,N39+'Assumps Input'!O41/'Assumps Input'!O43)</f>
        <v>0</v>
      </c>
      <c r="P39" s="21">
        <f t="shared" si="4"/>
        <v>0</v>
      </c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</row>
    <row r="40" spans="1:49" ht="12.75">
      <c r="A40" s="19" t="s">
        <v>175</v>
      </c>
      <c r="B40" s="6"/>
      <c r="C40" s="6"/>
      <c r="D40" s="20">
        <f>IF('Assumps Input'!D42=0,0,'Assumps Input'!D42/'Assumps Input'!D44)</f>
        <v>0</v>
      </c>
      <c r="E40" s="20">
        <f>IF('Assumps Input'!E42=0,D40+0,D40+'Assumps Input'!E42/'Assumps Input'!E44)</f>
        <v>0</v>
      </c>
      <c r="F40" s="20">
        <f>IF('Assumps Input'!F42=0,E40+0,E40+'Assumps Input'!F42/'Assumps Input'!F44)</f>
        <v>0</v>
      </c>
      <c r="G40" s="20">
        <f>IF('Assumps Input'!G42=0,F40+0,F40+'Assumps Input'!G42/'Assumps Input'!G44)</f>
        <v>0</v>
      </c>
      <c r="H40" s="20">
        <f>IF('Assumps Input'!H42=0,G40+0,G40+'Assumps Input'!H42/'Assumps Input'!H44)</f>
        <v>0</v>
      </c>
      <c r="I40" s="20">
        <f>IF('Assumps Input'!I42=0,H40+0,H40+'Assumps Input'!I42/'Assumps Input'!I44)</f>
        <v>0</v>
      </c>
      <c r="J40" s="20">
        <f>IF('Assumps Input'!J42=0,I40+0,I40+'Assumps Input'!J42/'Assumps Input'!J44)</f>
        <v>0</v>
      </c>
      <c r="K40" s="20">
        <f>IF('Assumps Input'!K42=0,J40+0,J40+'Assumps Input'!K42/'Assumps Input'!K44)</f>
        <v>0</v>
      </c>
      <c r="L40" s="20">
        <f>IF('Assumps Input'!L42=0,K40+0,K40+'Assumps Input'!L42/'Assumps Input'!L44)</f>
        <v>0</v>
      </c>
      <c r="M40" s="20">
        <f>IF('Assumps Input'!M42=0,L40+0,L40+'Assumps Input'!M42/'Assumps Input'!M44)</f>
        <v>0</v>
      </c>
      <c r="N40" s="20">
        <f>IF('Assumps Input'!N42=0,M40+0,M40+'Assumps Input'!N42/'Assumps Input'!N44)</f>
        <v>0</v>
      </c>
      <c r="O40" s="20">
        <f>IF('Assumps Input'!O42=0,N40+0,N40+'Assumps Input'!O42/'Assumps Input'!O44)</f>
        <v>0</v>
      </c>
      <c r="P40" s="21">
        <f t="shared" si="4"/>
        <v>0</v>
      </c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</row>
    <row r="41" spans="1:49" ht="12.75">
      <c r="A41" s="19" t="s">
        <v>143</v>
      </c>
      <c r="B41" s="6"/>
      <c r="C41" s="6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21">
        <f t="shared" si="4"/>
        <v>0</v>
      </c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</row>
    <row r="42" spans="1:49" ht="12.75">
      <c r="A42" t="s">
        <v>31</v>
      </c>
      <c r="D42" s="22">
        <f aca="true" t="shared" si="5" ref="D42:P42">SUM(D26:D41)</f>
        <v>0</v>
      </c>
      <c r="E42" s="22">
        <f t="shared" si="5"/>
        <v>0</v>
      </c>
      <c r="F42" s="22">
        <f t="shared" si="5"/>
        <v>0</v>
      </c>
      <c r="G42" s="22">
        <f t="shared" si="5"/>
        <v>0</v>
      </c>
      <c r="H42" s="22">
        <f t="shared" si="5"/>
        <v>0</v>
      </c>
      <c r="I42" s="22">
        <f t="shared" si="5"/>
        <v>0</v>
      </c>
      <c r="J42" s="22">
        <f t="shared" si="5"/>
        <v>0</v>
      </c>
      <c r="K42" s="22">
        <f t="shared" si="5"/>
        <v>0</v>
      </c>
      <c r="L42" s="22">
        <f t="shared" si="5"/>
        <v>0</v>
      </c>
      <c r="M42" s="22">
        <f t="shared" si="5"/>
        <v>0</v>
      </c>
      <c r="N42" s="22">
        <f t="shared" si="5"/>
        <v>0</v>
      </c>
      <c r="O42" s="22">
        <f t="shared" si="5"/>
        <v>0</v>
      </c>
      <c r="P42" s="22">
        <f t="shared" si="5"/>
        <v>0</v>
      </c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</row>
    <row r="43" spans="4:49" ht="12.75"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</row>
    <row r="44" spans="1:49" ht="12.75">
      <c r="A44" t="s">
        <v>32</v>
      </c>
      <c r="D44" s="22">
        <f aca="true" t="shared" si="6" ref="D44:P44">D23-D42</f>
        <v>0</v>
      </c>
      <c r="E44" s="22">
        <f t="shared" si="6"/>
        <v>0</v>
      </c>
      <c r="F44" s="22">
        <f t="shared" si="6"/>
        <v>0</v>
      </c>
      <c r="G44" s="22">
        <f t="shared" si="6"/>
        <v>0</v>
      </c>
      <c r="H44" s="22">
        <f t="shared" si="6"/>
        <v>0</v>
      </c>
      <c r="I44" s="22">
        <f t="shared" si="6"/>
        <v>0</v>
      </c>
      <c r="J44" s="22">
        <f t="shared" si="6"/>
        <v>0</v>
      </c>
      <c r="K44" s="22">
        <f t="shared" si="6"/>
        <v>0</v>
      </c>
      <c r="L44" s="22">
        <f t="shared" si="6"/>
        <v>0</v>
      </c>
      <c r="M44" s="22">
        <f t="shared" si="6"/>
        <v>0</v>
      </c>
      <c r="N44" s="22">
        <f t="shared" si="6"/>
        <v>0</v>
      </c>
      <c r="O44" s="22">
        <f t="shared" si="6"/>
        <v>0</v>
      </c>
      <c r="P44" s="22">
        <f t="shared" si="6"/>
        <v>0</v>
      </c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</row>
    <row r="45" spans="4:16" ht="12.75"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</row>
    <row r="46" spans="1:16" ht="12.75">
      <c r="A46" t="s">
        <v>114</v>
      </c>
      <c r="D46" s="23">
        <f>((C67*'Assumps Input'!D33)*1/12)+((C71*'Assumps Input'!D34)*1/12)+(('Assumps Input'!D51*'Assumps Input'!D34)*1/12)</f>
        <v>0</v>
      </c>
      <c r="E46" s="23">
        <f>((D67*'Assumps Input'!E33)*1/12)+((D71*'Assumps Input'!E34)*1/12)+(('Assumps Input'!E51*'Assumps Input'!E34)*1/12)</f>
        <v>0</v>
      </c>
      <c r="F46" s="23">
        <f>((E67*'Assumps Input'!F33)*1/12)+((E71*'Assumps Input'!F34)*1/12)+(('Assumps Input'!F51*'Assumps Input'!F34)*1/12)</f>
        <v>0</v>
      </c>
      <c r="G46" s="23">
        <f>((F67*'Assumps Input'!G33)*1/12)+((F71*'Assumps Input'!G34)*1/12)+(('Assumps Input'!G51*'Assumps Input'!G34)*1/12)</f>
        <v>0</v>
      </c>
      <c r="H46" s="23">
        <f>((G67*'Assumps Input'!H33)*1/12)+((G71*'Assumps Input'!H34)*1/12)+(('Assumps Input'!H51*'Assumps Input'!H34)*1/12)</f>
        <v>0</v>
      </c>
      <c r="I46" s="23">
        <f>((H67*'Assumps Input'!I33)*1/12)+((H71*'Assumps Input'!I34)*1/12)+(('Assumps Input'!I51*'Assumps Input'!I34)*1/12)</f>
        <v>0</v>
      </c>
      <c r="J46" s="23">
        <f>((I67*'Assumps Input'!J33)*1/12)+((I71*'Assumps Input'!J34)*1/12)+(('Assumps Input'!J51*'Assumps Input'!J34)*1/12)</f>
        <v>0</v>
      </c>
      <c r="K46" s="23">
        <f>((J67*'Assumps Input'!K33)*1/12)+((J71*'Assumps Input'!K34)*1/12)+(('Assumps Input'!K51*'Assumps Input'!K34)*1/12)</f>
        <v>0</v>
      </c>
      <c r="L46" s="23">
        <f>((K67*'Assumps Input'!L33)*1/12)+((K71*'Assumps Input'!L34)*1/12)+(('Assumps Input'!L51*'Assumps Input'!L34)*1/12)</f>
        <v>0</v>
      </c>
      <c r="M46" s="23">
        <f>((L67*'Assumps Input'!M33)*1/12)+((L71*'Assumps Input'!M34)*1/12)+(('Assumps Input'!M51*'Assumps Input'!M34)*1/12)</f>
        <v>0</v>
      </c>
      <c r="N46" s="23">
        <f>((M67*'Assumps Input'!N33)*1/12)+((M71*'Assumps Input'!N34)*1/12)+(('Assumps Input'!N51*'Assumps Input'!N34)*1/12)</f>
        <v>0</v>
      </c>
      <c r="O46" s="23">
        <f>((N67*'Assumps Input'!O33)*1/12)+((N71*'Assumps Input'!O34)*1/12)+(('Assumps Input'!O51*'Assumps Input'!O34)*1/12)</f>
        <v>0</v>
      </c>
      <c r="P46" s="22">
        <f>SUM(D46:O46)</f>
        <v>0</v>
      </c>
    </row>
    <row r="47" spans="4:16" ht="12.75"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</row>
    <row r="48" spans="4:16" ht="12.75"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</row>
    <row r="49" spans="1:50" ht="12.75">
      <c r="A49" s="4" t="s">
        <v>183</v>
      </c>
      <c r="D49" s="22">
        <f aca="true" t="shared" si="7" ref="D49:P49">D44-D46</f>
        <v>0</v>
      </c>
      <c r="E49" s="22">
        <f t="shared" si="7"/>
        <v>0</v>
      </c>
      <c r="F49" s="22">
        <f t="shared" si="7"/>
        <v>0</v>
      </c>
      <c r="G49" s="22">
        <f t="shared" si="7"/>
        <v>0</v>
      </c>
      <c r="H49" s="22">
        <f t="shared" si="7"/>
        <v>0</v>
      </c>
      <c r="I49" s="22">
        <f t="shared" si="7"/>
        <v>0</v>
      </c>
      <c r="J49" s="22">
        <f t="shared" si="7"/>
        <v>0</v>
      </c>
      <c r="K49" s="22">
        <f t="shared" si="7"/>
        <v>0</v>
      </c>
      <c r="L49" s="22">
        <f t="shared" si="7"/>
        <v>0</v>
      </c>
      <c r="M49" s="22">
        <f t="shared" si="7"/>
        <v>0</v>
      </c>
      <c r="N49" s="22">
        <f t="shared" si="7"/>
        <v>0</v>
      </c>
      <c r="O49" s="22">
        <f t="shared" si="7"/>
        <v>0</v>
      </c>
      <c r="P49" s="22">
        <f t="shared" si="7"/>
        <v>0</v>
      </c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  <row r="50" spans="4:50" ht="12.75"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spans="1:34" ht="12.75">
      <c r="A51" s="4" t="s">
        <v>137</v>
      </c>
      <c r="C51" s="4" t="s">
        <v>77</v>
      </c>
      <c r="D51" s="28" t="s">
        <v>2</v>
      </c>
      <c r="E51" s="28" t="s">
        <v>3</v>
      </c>
      <c r="F51" s="28" t="s">
        <v>4</v>
      </c>
      <c r="G51" s="28" t="s">
        <v>5</v>
      </c>
      <c r="H51" s="28" t="s">
        <v>6</v>
      </c>
      <c r="I51" s="28" t="s">
        <v>7</v>
      </c>
      <c r="J51" s="28" t="s">
        <v>8</v>
      </c>
      <c r="K51" s="28" t="s">
        <v>9</v>
      </c>
      <c r="L51" s="28" t="s">
        <v>10</v>
      </c>
      <c r="M51" s="28" t="s">
        <v>11</v>
      </c>
      <c r="N51" s="28" t="s">
        <v>12</v>
      </c>
      <c r="O51" s="28" t="s">
        <v>13</v>
      </c>
      <c r="P51" s="29"/>
      <c r="AG51" s="4"/>
      <c r="AH51" s="4"/>
    </row>
    <row r="52" spans="1:16" ht="12.75">
      <c r="A52" t="s">
        <v>33</v>
      </c>
      <c r="C52" s="1">
        <v>0</v>
      </c>
      <c r="D52" s="22">
        <f>IF(D115&gt;'Assumps Input'!D38,D115,'Assumps Input'!D38)</f>
        <v>0</v>
      </c>
      <c r="E52" s="22">
        <f>IF(E115&gt;'Assumps Input'!E38,E115,'Assumps Input'!E38)</f>
        <v>0</v>
      </c>
      <c r="F52" s="22">
        <f>IF(F115&gt;'Assumps Input'!F38,F115,'Assumps Input'!F38)</f>
        <v>0</v>
      </c>
      <c r="G52" s="22">
        <f>IF(G115&gt;'Assumps Input'!G38,G115,'Assumps Input'!G38)</f>
        <v>0</v>
      </c>
      <c r="H52" s="22">
        <f>IF(H115&gt;'Assumps Input'!H38,H115,'Assumps Input'!H38)</f>
        <v>0</v>
      </c>
      <c r="I52" s="22">
        <f>IF(I115&gt;'Assumps Input'!I38,I115,'Assumps Input'!I38)</f>
        <v>0</v>
      </c>
      <c r="J52" s="22">
        <f>IF(J115&gt;'Assumps Input'!J38,J115,'Assumps Input'!J38)</f>
        <v>0</v>
      </c>
      <c r="K52" s="22">
        <f>IF(K115&gt;'Assumps Input'!K38,K115,'Assumps Input'!K38)</f>
        <v>0</v>
      </c>
      <c r="L52" s="22">
        <f>IF(L115&gt;'Assumps Input'!L38,L115,'Assumps Input'!L38)</f>
        <v>0</v>
      </c>
      <c r="M52" s="22">
        <f>IF(M115&gt;'Assumps Input'!M38,M115,'Assumps Input'!M38)</f>
        <v>0</v>
      </c>
      <c r="N52" s="22">
        <f>IF(N115&gt;'Assumps Input'!N38,N115,'Assumps Input'!N38)</f>
        <v>0</v>
      </c>
      <c r="O52" s="22">
        <f>IF(O115&gt;'Assumps Input'!O38,O115,'Assumps Input'!O38)</f>
        <v>0</v>
      </c>
      <c r="P52" s="21"/>
    </row>
    <row r="53" spans="1:16" ht="12.75">
      <c r="A53" t="s">
        <v>34</v>
      </c>
      <c r="C53" s="1">
        <v>0</v>
      </c>
      <c r="D53" s="21">
        <f aca="true" t="shared" si="8" ref="D53:O53">C53+D7-D88-D20</f>
        <v>0</v>
      </c>
      <c r="E53" s="21">
        <f t="shared" si="8"/>
        <v>0</v>
      </c>
      <c r="F53" s="21">
        <f t="shared" si="8"/>
        <v>0</v>
      </c>
      <c r="G53" s="21">
        <f t="shared" si="8"/>
        <v>0</v>
      </c>
      <c r="H53" s="21">
        <f t="shared" si="8"/>
        <v>0</v>
      </c>
      <c r="I53" s="21">
        <f t="shared" si="8"/>
        <v>0</v>
      </c>
      <c r="J53" s="21">
        <f t="shared" si="8"/>
        <v>0</v>
      </c>
      <c r="K53" s="21">
        <f t="shared" si="8"/>
        <v>0</v>
      </c>
      <c r="L53" s="21">
        <f t="shared" si="8"/>
        <v>0</v>
      </c>
      <c r="M53" s="21">
        <f t="shared" si="8"/>
        <v>0</v>
      </c>
      <c r="N53" s="21">
        <f t="shared" si="8"/>
        <v>0</v>
      </c>
      <c r="O53" s="21">
        <f t="shared" si="8"/>
        <v>0</v>
      </c>
      <c r="P53" s="21"/>
    </row>
    <row r="54" spans="1:16" ht="12.75">
      <c r="A54" t="s">
        <v>14</v>
      </c>
      <c r="C54" s="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</row>
    <row r="55" spans="1:16" ht="12.75">
      <c r="A55" t="s">
        <v>35</v>
      </c>
      <c r="C55" s="1">
        <f aca="true" t="shared" si="9" ref="C55:O55">SUM(C52:C54)</f>
        <v>0</v>
      </c>
      <c r="D55" s="22">
        <f t="shared" si="9"/>
        <v>0</v>
      </c>
      <c r="E55" s="22">
        <f t="shared" si="9"/>
        <v>0</v>
      </c>
      <c r="F55" s="22">
        <f t="shared" si="9"/>
        <v>0</v>
      </c>
      <c r="G55" s="22">
        <f t="shared" si="9"/>
        <v>0</v>
      </c>
      <c r="H55" s="22">
        <f t="shared" si="9"/>
        <v>0</v>
      </c>
      <c r="I55" s="22">
        <f t="shared" si="9"/>
        <v>0</v>
      </c>
      <c r="J55" s="22">
        <f t="shared" si="9"/>
        <v>0</v>
      </c>
      <c r="K55" s="22">
        <f t="shared" si="9"/>
        <v>0</v>
      </c>
      <c r="L55" s="22">
        <f t="shared" si="9"/>
        <v>0</v>
      </c>
      <c r="M55" s="22">
        <f t="shared" si="9"/>
        <v>0</v>
      </c>
      <c r="N55" s="22">
        <f t="shared" si="9"/>
        <v>0</v>
      </c>
      <c r="O55" s="22">
        <f t="shared" si="9"/>
        <v>0</v>
      </c>
      <c r="P55" s="21"/>
    </row>
    <row r="56" spans="3:16" ht="12.75">
      <c r="C56" s="1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1"/>
    </row>
    <row r="57" spans="1:16" ht="12.75">
      <c r="A57" t="s">
        <v>146</v>
      </c>
      <c r="C57" s="1">
        <v>0</v>
      </c>
      <c r="D57" s="22">
        <f>C57+'Assumps Input'!D40</f>
        <v>0</v>
      </c>
      <c r="E57" s="22">
        <f>D57+'Assumps Input'!E40</f>
        <v>0</v>
      </c>
      <c r="F57" s="22">
        <f>E57+'Assumps Input'!F40</f>
        <v>0</v>
      </c>
      <c r="G57" s="22">
        <f>F57+'Assumps Input'!G40</f>
        <v>0</v>
      </c>
      <c r="H57" s="22">
        <f>G57+'Assumps Input'!H40</f>
        <v>0</v>
      </c>
      <c r="I57" s="22">
        <f>H57+'Assumps Input'!I40</f>
        <v>0</v>
      </c>
      <c r="J57" s="22">
        <f>I57+'Assumps Input'!J40</f>
        <v>0</v>
      </c>
      <c r="K57" s="22">
        <f>J57+'Assumps Input'!K40</f>
        <v>0</v>
      </c>
      <c r="L57" s="22">
        <f>K57+'Assumps Input'!L40</f>
        <v>0</v>
      </c>
      <c r="M57" s="22">
        <f>L57+'Assumps Input'!M40</f>
        <v>0</v>
      </c>
      <c r="N57" s="22">
        <f>M57+'Assumps Input'!N40</f>
        <v>0</v>
      </c>
      <c r="O57" s="22">
        <f>N57+'Assumps Input'!O40</f>
        <v>0</v>
      </c>
      <c r="P57" s="21"/>
    </row>
    <row r="58" spans="1:16" ht="12.75">
      <c r="A58" t="s">
        <v>176</v>
      </c>
      <c r="C58" s="1">
        <v>0</v>
      </c>
      <c r="D58" s="22">
        <f>C58+'Assumps Input'!D41</f>
        <v>0</v>
      </c>
      <c r="E58" s="22">
        <f>D58+'Assumps Input'!E41</f>
        <v>0</v>
      </c>
      <c r="F58" s="22">
        <f>E58+'Assumps Input'!F41</f>
        <v>0</v>
      </c>
      <c r="G58" s="22">
        <f>F58+'Assumps Input'!G41</f>
        <v>0</v>
      </c>
      <c r="H58" s="22">
        <f>G58+'Assumps Input'!H41</f>
        <v>0</v>
      </c>
      <c r="I58" s="22">
        <f>H58+'Assumps Input'!I41</f>
        <v>0</v>
      </c>
      <c r="J58" s="22">
        <f>I58+'Assumps Input'!J41</f>
        <v>0</v>
      </c>
      <c r="K58" s="22">
        <f>J58+'Assumps Input'!K41</f>
        <v>0</v>
      </c>
      <c r="L58" s="22">
        <f>K58+'Assumps Input'!L41</f>
        <v>0</v>
      </c>
      <c r="M58" s="22">
        <f>L58+'Assumps Input'!M41</f>
        <v>0</v>
      </c>
      <c r="N58" s="22">
        <f>M58+'Assumps Input'!N41</f>
        <v>0</v>
      </c>
      <c r="O58" s="22">
        <f>N58+'Assumps Input'!O41</f>
        <v>0</v>
      </c>
      <c r="P58" s="21"/>
    </row>
    <row r="59" spans="1:16" ht="12.75">
      <c r="A59" t="s">
        <v>177</v>
      </c>
      <c r="C59" s="1">
        <v>0</v>
      </c>
      <c r="D59" s="22">
        <f>C59+'Assumps Input'!D42</f>
        <v>0</v>
      </c>
      <c r="E59" s="22">
        <f>D59+'Assumps Input'!E42</f>
        <v>0</v>
      </c>
      <c r="F59" s="22">
        <f>E59+'Assumps Input'!F42</f>
        <v>0</v>
      </c>
      <c r="G59" s="22">
        <f>F59+'Assumps Input'!G42</f>
        <v>0</v>
      </c>
      <c r="H59" s="22">
        <f>G59+'Assumps Input'!H42</f>
        <v>0</v>
      </c>
      <c r="I59" s="22">
        <f>H59+'Assumps Input'!I42</f>
        <v>0</v>
      </c>
      <c r="J59" s="22">
        <f>I59+'Assumps Input'!J42</f>
        <v>0</v>
      </c>
      <c r="K59" s="22">
        <f>J59+'Assumps Input'!K42</f>
        <v>0</v>
      </c>
      <c r="L59" s="22">
        <f>K59+'Assumps Input'!L42</f>
        <v>0</v>
      </c>
      <c r="M59" s="22">
        <f>L59+'Assumps Input'!M42</f>
        <v>0</v>
      </c>
      <c r="N59" s="22">
        <f>M59+'Assumps Input'!N42</f>
        <v>0</v>
      </c>
      <c r="O59" s="22">
        <f>N59+'Assumps Input'!O42</f>
        <v>0</v>
      </c>
      <c r="P59" s="21"/>
    </row>
    <row r="60" spans="1:16" ht="12.75">
      <c r="A60" t="s">
        <v>123</v>
      </c>
      <c r="C60" s="1">
        <v>0</v>
      </c>
      <c r="D60" s="21">
        <f>C60-D39-D40</f>
        <v>0</v>
      </c>
      <c r="E60" s="21">
        <f aca="true" t="shared" si="10" ref="E60:O60">D60-E39-E40</f>
        <v>0</v>
      </c>
      <c r="F60" s="21">
        <f t="shared" si="10"/>
        <v>0</v>
      </c>
      <c r="G60" s="21">
        <f t="shared" si="10"/>
        <v>0</v>
      </c>
      <c r="H60" s="21">
        <f t="shared" si="10"/>
        <v>0</v>
      </c>
      <c r="I60" s="21">
        <f t="shared" si="10"/>
        <v>0</v>
      </c>
      <c r="J60" s="21">
        <f t="shared" si="10"/>
        <v>0</v>
      </c>
      <c r="K60" s="21">
        <f t="shared" si="10"/>
        <v>0</v>
      </c>
      <c r="L60" s="21">
        <f t="shared" si="10"/>
        <v>0</v>
      </c>
      <c r="M60" s="21">
        <f t="shared" si="10"/>
        <v>0</v>
      </c>
      <c r="N60" s="21">
        <f t="shared" si="10"/>
        <v>0</v>
      </c>
      <c r="O60" s="21">
        <f t="shared" si="10"/>
        <v>0</v>
      </c>
      <c r="P60" s="21"/>
    </row>
    <row r="61" spans="1:16" ht="12.75">
      <c r="A61" t="s">
        <v>36</v>
      </c>
      <c r="C61" s="1">
        <f>SUM(C57:C60)</f>
        <v>0</v>
      </c>
      <c r="D61" s="21">
        <f>SUM(D57:D60)</f>
        <v>0</v>
      </c>
      <c r="E61" s="21">
        <f aca="true" t="shared" si="11" ref="E61:O61">SUM(E57:E60)</f>
        <v>0</v>
      </c>
      <c r="F61" s="21">
        <f t="shared" si="11"/>
        <v>0</v>
      </c>
      <c r="G61" s="21">
        <f t="shared" si="11"/>
        <v>0</v>
      </c>
      <c r="H61" s="21">
        <f t="shared" si="11"/>
        <v>0</v>
      </c>
      <c r="I61" s="21">
        <f t="shared" si="11"/>
        <v>0</v>
      </c>
      <c r="J61" s="21">
        <f t="shared" si="11"/>
        <v>0</v>
      </c>
      <c r="K61" s="21">
        <f t="shared" si="11"/>
        <v>0</v>
      </c>
      <c r="L61" s="21">
        <f t="shared" si="11"/>
        <v>0</v>
      </c>
      <c r="M61" s="21">
        <f t="shared" si="11"/>
        <v>0</v>
      </c>
      <c r="N61" s="21">
        <f t="shared" si="11"/>
        <v>0</v>
      </c>
      <c r="O61" s="21">
        <f t="shared" si="11"/>
        <v>0</v>
      </c>
      <c r="P61" s="21"/>
    </row>
    <row r="62" spans="3:16" ht="12.75">
      <c r="C62" s="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</row>
    <row r="63" spans="1:16" ht="12.75">
      <c r="A63" t="s">
        <v>37</v>
      </c>
      <c r="C63" s="1">
        <f aca="true" t="shared" si="12" ref="C63:O63">C55+C61</f>
        <v>0</v>
      </c>
      <c r="D63" s="22">
        <f t="shared" si="12"/>
        <v>0</v>
      </c>
      <c r="E63" s="22">
        <f t="shared" si="12"/>
        <v>0</v>
      </c>
      <c r="F63" s="22">
        <f t="shared" si="12"/>
        <v>0</v>
      </c>
      <c r="G63" s="22">
        <f t="shared" si="12"/>
        <v>0</v>
      </c>
      <c r="H63" s="22">
        <f t="shared" si="12"/>
        <v>0</v>
      </c>
      <c r="I63" s="22">
        <f t="shared" si="12"/>
        <v>0</v>
      </c>
      <c r="J63" s="22">
        <f t="shared" si="12"/>
        <v>0</v>
      </c>
      <c r="K63" s="22">
        <f t="shared" si="12"/>
        <v>0</v>
      </c>
      <c r="L63" s="22">
        <f t="shared" si="12"/>
        <v>0</v>
      </c>
      <c r="M63" s="22">
        <f t="shared" si="12"/>
        <v>0</v>
      </c>
      <c r="N63" s="22">
        <f t="shared" si="12"/>
        <v>0</v>
      </c>
      <c r="O63" s="22">
        <f t="shared" si="12"/>
        <v>0</v>
      </c>
      <c r="P63" s="22"/>
    </row>
    <row r="64" spans="3:16" ht="12.75">
      <c r="C64" s="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</row>
    <row r="65" spans="1:16" ht="12.75">
      <c r="A65" t="s">
        <v>38</v>
      </c>
      <c r="C65" s="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</row>
    <row r="66" spans="1:16" ht="12.75">
      <c r="A66" t="s">
        <v>39</v>
      </c>
      <c r="C66" s="1">
        <v>0</v>
      </c>
      <c r="D66" s="1">
        <f>'Assumps Input'!D48*(D22-D20+D42-D40-D39)</f>
        <v>0</v>
      </c>
      <c r="E66" s="1">
        <f>'Assumps Input'!E48*(E22-E20+E42-E40-E39)</f>
        <v>0</v>
      </c>
      <c r="F66" s="1">
        <f>'Assumps Input'!F48*(F22-F20+F42-F40-F39)</f>
        <v>0</v>
      </c>
      <c r="G66" s="1">
        <f>'Assumps Input'!G48*(G22-G20+G42-G40-G39)</f>
        <v>0</v>
      </c>
      <c r="H66" s="1">
        <f>'Assumps Input'!H48*(H22-H20+H42-H40-H39)</f>
        <v>0</v>
      </c>
      <c r="I66" s="1">
        <f>'Assumps Input'!I48*(I22-I20+I42-I40-I39)</f>
        <v>0</v>
      </c>
      <c r="J66" s="1">
        <f>'Assumps Input'!J48*(J22-J20+J42-J40-J39)</f>
        <v>0</v>
      </c>
      <c r="K66" s="1">
        <f>'Assumps Input'!K48*(K22-K20+K42-K40-K39)</f>
        <v>0</v>
      </c>
      <c r="L66" s="1">
        <f>'Assumps Input'!L48*(L22-L20+L42-L40-L39)</f>
        <v>0</v>
      </c>
      <c r="M66" s="1">
        <f>'Assumps Input'!M48*(M22-M20+M42-M40-M39)</f>
        <v>0</v>
      </c>
      <c r="N66" s="1">
        <f>'Assumps Input'!N48*(N22-N20+N42-N40-N39)</f>
        <v>0</v>
      </c>
      <c r="O66" s="1">
        <f>'Assumps Input'!O48*(O22-O20+O42-O40-O39)</f>
        <v>0</v>
      </c>
      <c r="P66" s="21"/>
    </row>
    <row r="67" spans="1:16" ht="12.75">
      <c r="A67" t="s">
        <v>63</v>
      </c>
      <c r="C67" s="1">
        <v>0</v>
      </c>
      <c r="D67" s="21">
        <f>C67+(C67*'Assumps Input'!D33*1/12)+D112</f>
        <v>0</v>
      </c>
      <c r="E67" s="21">
        <f>D67+(D67*'Assumps Input'!E33*1/12)+E112</f>
        <v>0</v>
      </c>
      <c r="F67" s="21">
        <f>E67+(E67*'Assumps Input'!F33*1/12)+F112</f>
        <v>0</v>
      </c>
      <c r="G67" s="21">
        <f>F67+(F67*'Assumps Input'!G33*1/12)+G112</f>
        <v>0</v>
      </c>
      <c r="H67" s="21">
        <f>G67+(G67*'Assumps Input'!H33*1/12)+H112</f>
        <v>0</v>
      </c>
      <c r="I67" s="21">
        <f>H67+(H67*'Assumps Input'!I33*1/12)+I112</f>
        <v>0</v>
      </c>
      <c r="J67" s="21">
        <f>I67+(I67*'Assumps Input'!J33*1/12)+J112</f>
        <v>0</v>
      </c>
      <c r="K67" s="21">
        <f>J67+(J67*'Assumps Input'!K33*1/12)+K112</f>
        <v>0</v>
      </c>
      <c r="L67" s="21">
        <f>K67+(K67*'Assumps Input'!L33*1/12)+L112</f>
        <v>0</v>
      </c>
      <c r="M67" s="21">
        <f>L67+(L67*'Assumps Input'!M33*1/12)+M112</f>
        <v>0</v>
      </c>
      <c r="N67" s="21">
        <f>M67+(M67*'Assumps Input'!N33*1/12)+N112</f>
        <v>0</v>
      </c>
      <c r="O67" s="21">
        <f>N67+(N67*'Assumps Input'!O33*1/12)+O112</f>
        <v>0</v>
      </c>
      <c r="P67" s="21"/>
    </row>
    <row r="68" spans="1:16" ht="12.75">
      <c r="A68" t="s">
        <v>64</v>
      </c>
      <c r="C68" s="1">
        <v>0</v>
      </c>
      <c r="D68" s="21">
        <f>D71*'Assumps Input'!D34*1/12</f>
        <v>0</v>
      </c>
      <c r="E68" s="21">
        <f>E71*'Assumps Input'!E34*1/12</f>
        <v>0</v>
      </c>
      <c r="F68" s="21">
        <f>F71*'Assumps Input'!F34*1/12</f>
        <v>0</v>
      </c>
      <c r="G68" s="21">
        <f>G71*'Assumps Input'!G34*1/12</f>
        <v>0</v>
      </c>
      <c r="H68" s="21">
        <f>H71*'Assumps Input'!H34*1/12</f>
        <v>0</v>
      </c>
      <c r="I68" s="21">
        <f>I71*'Assumps Input'!I34*1/12</f>
        <v>0</v>
      </c>
      <c r="J68" s="21">
        <f>J71*'Assumps Input'!J34*1/12</f>
        <v>0</v>
      </c>
      <c r="K68" s="21">
        <f>K71*'Assumps Input'!K34*1/12</f>
        <v>0</v>
      </c>
      <c r="L68" s="21">
        <f>L71*'Assumps Input'!L34*1/12</f>
        <v>0</v>
      </c>
      <c r="M68" s="21">
        <f>M71*'Assumps Input'!M34*1/12</f>
        <v>0</v>
      </c>
      <c r="N68" s="21">
        <f>N71*'Assumps Input'!N34*1/12</f>
        <v>0</v>
      </c>
      <c r="O68" s="21">
        <f>O71*'Assumps Input'!O34*1/12</f>
        <v>0</v>
      </c>
      <c r="P68" s="21"/>
    </row>
    <row r="69" spans="1:16" ht="12.75">
      <c r="A69" t="s">
        <v>40</v>
      </c>
      <c r="C69" s="1">
        <f aca="true" t="shared" si="13" ref="C69:O69">SUM(C66:C68)</f>
        <v>0</v>
      </c>
      <c r="D69" s="22">
        <f t="shared" si="13"/>
        <v>0</v>
      </c>
      <c r="E69" s="22">
        <f t="shared" si="13"/>
        <v>0</v>
      </c>
      <c r="F69" s="22">
        <f t="shared" si="13"/>
        <v>0</v>
      </c>
      <c r="G69" s="22">
        <f t="shared" si="13"/>
        <v>0</v>
      </c>
      <c r="H69" s="22">
        <f t="shared" si="13"/>
        <v>0</v>
      </c>
      <c r="I69" s="22">
        <f t="shared" si="13"/>
        <v>0</v>
      </c>
      <c r="J69" s="22">
        <f t="shared" si="13"/>
        <v>0</v>
      </c>
      <c r="K69" s="22">
        <f t="shared" si="13"/>
        <v>0</v>
      </c>
      <c r="L69" s="22">
        <f t="shared" si="13"/>
        <v>0</v>
      </c>
      <c r="M69" s="22">
        <f t="shared" si="13"/>
        <v>0</v>
      </c>
      <c r="N69" s="22">
        <f t="shared" si="13"/>
        <v>0</v>
      </c>
      <c r="O69" s="22">
        <f t="shared" si="13"/>
        <v>0</v>
      </c>
      <c r="P69" s="21"/>
    </row>
    <row r="70" spans="3:16" ht="12.75">
      <c r="C70" s="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</row>
    <row r="71" spans="1:16" ht="12.75">
      <c r="A71" s="1" t="s">
        <v>41</v>
      </c>
      <c r="B71" s="1"/>
      <c r="C71" s="1">
        <v>0</v>
      </c>
      <c r="D71" s="22">
        <f>C71+'Assumps Input'!D51</f>
        <v>0</v>
      </c>
      <c r="E71" s="22">
        <f>D71+'Assumps Input'!E51</f>
        <v>0</v>
      </c>
      <c r="F71" s="22">
        <f>E71+'Assumps Input'!F51</f>
        <v>0</v>
      </c>
      <c r="G71" s="22">
        <f>F71+'Assumps Input'!G51</f>
        <v>0</v>
      </c>
      <c r="H71" s="22">
        <f>G71+'Assumps Input'!H51</f>
        <v>0</v>
      </c>
      <c r="I71" s="22">
        <f>H71+'Assumps Input'!I51</f>
        <v>0</v>
      </c>
      <c r="J71" s="22">
        <f>I71+'Assumps Input'!J51</f>
        <v>0</v>
      </c>
      <c r="K71" s="22">
        <f>J71+'Assumps Input'!K51</f>
        <v>0</v>
      </c>
      <c r="L71" s="22">
        <f>K71+'Assumps Input'!L51</f>
        <v>0</v>
      </c>
      <c r="M71" s="22">
        <f>L71+'Assumps Input'!M51</f>
        <v>0</v>
      </c>
      <c r="N71" s="22">
        <f>M71+'Assumps Input'!N51</f>
        <v>0</v>
      </c>
      <c r="O71" s="22">
        <f>N71+'Assumps Input'!O51</f>
        <v>0</v>
      </c>
      <c r="P71" s="21"/>
    </row>
    <row r="72" spans="3:16" ht="12.75">
      <c r="C72" s="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</row>
    <row r="73" spans="1:16" ht="12.75">
      <c r="A73" s="1" t="s">
        <v>62</v>
      </c>
      <c r="B73" s="1"/>
      <c r="C73" s="1">
        <f aca="true" t="shared" si="14" ref="C73:O73">C69+C71</f>
        <v>0</v>
      </c>
      <c r="D73" s="22">
        <f t="shared" si="14"/>
        <v>0</v>
      </c>
      <c r="E73" s="22">
        <f t="shared" si="14"/>
        <v>0</v>
      </c>
      <c r="F73" s="22">
        <f t="shared" si="14"/>
        <v>0</v>
      </c>
      <c r="G73" s="22">
        <f t="shared" si="14"/>
        <v>0</v>
      </c>
      <c r="H73" s="22">
        <f t="shared" si="14"/>
        <v>0</v>
      </c>
      <c r="I73" s="22">
        <f t="shared" si="14"/>
        <v>0</v>
      </c>
      <c r="J73" s="22">
        <f t="shared" si="14"/>
        <v>0</v>
      </c>
      <c r="K73" s="22">
        <f t="shared" si="14"/>
        <v>0</v>
      </c>
      <c r="L73" s="22">
        <f t="shared" si="14"/>
        <v>0</v>
      </c>
      <c r="M73" s="22">
        <f t="shared" si="14"/>
        <v>0</v>
      </c>
      <c r="N73" s="22">
        <f t="shared" si="14"/>
        <v>0</v>
      </c>
      <c r="O73" s="22">
        <f t="shared" si="14"/>
        <v>0</v>
      </c>
      <c r="P73" s="22"/>
    </row>
    <row r="74" spans="3:16" ht="12.75">
      <c r="C74" s="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</row>
    <row r="75" spans="1:16" ht="12.75">
      <c r="A75" t="s">
        <v>42</v>
      </c>
      <c r="C75" s="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</row>
    <row r="76" spans="1:16" ht="12.75">
      <c r="A76" t="s">
        <v>43</v>
      </c>
      <c r="C76" s="1">
        <v>0</v>
      </c>
      <c r="D76" s="22">
        <f>C76+'Assumps Input'!D52</f>
        <v>0</v>
      </c>
      <c r="E76" s="22">
        <f>D76+'Assumps Input'!E52</f>
        <v>0</v>
      </c>
      <c r="F76" s="22">
        <f>E76+'Assumps Input'!F52</f>
        <v>0</v>
      </c>
      <c r="G76" s="22">
        <f>F76+'Assumps Input'!G52</f>
        <v>0</v>
      </c>
      <c r="H76" s="22">
        <f>G76+'Assumps Input'!H52</f>
        <v>0</v>
      </c>
      <c r="I76" s="22">
        <f>H76+'Assumps Input'!I52</f>
        <v>0</v>
      </c>
      <c r="J76" s="22">
        <f>I76+'Assumps Input'!J52</f>
        <v>0</v>
      </c>
      <c r="K76" s="22">
        <f>J76+'Assumps Input'!K52</f>
        <v>0</v>
      </c>
      <c r="L76" s="22">
        <f>K76+'Assumps Input'!L52</f>
        <v>0</v>
      </c>
      <c r="M76" s="22">
        <f>L76+'Assumps Input'!M52</f>
        <v>0</v>
      </c>
      <c r="N76" s="22">
        <f>M76+'Assumps Input'!N52</f>
        <v>0</v>
      </c>
      <c r="O76" s="22">
        <f>N76+'Assumps Input'!O52</f>
        <v>0</v>
      </c>
      <c r="P76" s="21"/>
    </row>
    <row r="77" spans="1:46" ht="12.75">
      <c r="A77" t="s">
        <v>44</v>
      </c>
      <c r="C77" s="1">
        <v>0</v>
      </c>
      <c r="D77" s="22">
        <f>D49</f>
        <v>0</v>
      </c>
      <c r="E77" s="22">
        <f aca="true" t="shared" si="15" ref="E77:O77">D77+E49</f>
        <v>0</v>
      </c>
      <c r="F77" s="22">
        <f t="shared" si="15"/>
        <v>0</v>
      </c>
      <c r="G77" s="22">
        <f t="shared" si="15"/>
        <v>0</v>
      </c>
      <c r="H77" s="22">
        <f t="shared" si="15"/>
        <v>0</v>
      </c>
      <c r="I77" s="22">
        <f t="shared" si="15"/>
        <v>0</v>
      </c>
      <c r="J77" s="22">
        <f t="shared" si="15"/>
        <v>0</v>
      </c>
      <c r="K77" s="22">
        <f t="shared" si="15"/>
        <v>0</v>
      </c>
      <c r="L77" s="22">
        <f t="shared" si="15"/>
        <v>0</v>
      </c>
      <c r="M77" s="22">
        <f t="shared" si="15"/>
        <v>0</v>
      </c>
      <c r="N77" s="22">
        <f t="shared" si="15"/>
        <v>0</v>
      </c>
      <c r="O77" s="22">
        <f t="shared" si="15"/>
        <v>0</v>
      </c>
      <c r="P77" s="22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</row>
    <row r="78" spans="1:46" ht="12.75">
      <c r="A78" t="s">
        <v>46</v>
      </c>
      <c r="C78" s="1">
        <f>SUM(C76:C77)</f>
        <v>0</v>
      </c>
      <c r="D78" s="22">
        <f aca="true" t="shared" si="16" ref="D78:O78">D76+D77</f>
        <v>0</v>
      </c>
      <c r="E78" s="22">
        <f t="shared" si="16"/>
        <v>0</v>
      </c>
      <c r="F78" s="22">
        <f t="shared" si="16"/>
        <v>0</v>
      </c>
      <c r="G78" s="22">
        <f t="shared" si="16"/>
        <v>0</v>
      </c>
      <c r="H78" s="22">
        <f t="shared" si="16"/>
        <v>0</v>
      </c>
      <c r="I78" s="22">
        <f t="shared" si="16"/>
        <v>0</v>
      </c>
      <c r="J78" s="22">
        <f t="shared" si="16"/>
        <v>0</v>
      </c>
      <c r="K78" s="22">
        <f t="shared" si="16"/>
        <v>0</v>
      </c>
      <c r="L78" s="22">
        <f t="shared" si="16"/>
        <v>0</v>
      </c>
      <c r="M78" s="22">
        <f t="shared" si="16"/>
        <v>0</v>
      </c>
      <c r="N78" s="22">
        <f t="shared" si="16"/>
        <v>0</v>
      </c>
      <c r="O78" s="22">
        <f t="shared" si="16"/>
        <v>0</v>
      </c>
      <c r="P78" s="22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</row>
    <row r="79" spans="3:46" ht="12.75">
      <c r="C79" s="1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</row>
    <row r="80" spans="1:46" ht="12.75">
      <c r="A80" t="s">
        <v>45</v>
      </c>
      <c r="C80" s="1">
        <f aca="true" t="shared" si="17" ref="C80:O80">C73+C78</f>
        <v>0</v>
      </c>
      <c r="D80" s="22">
        <f t="shared" si="17"/>
        <v>0</v>
      </c>
      <c r="E80" s="22">
        <f t="shared" si="17"/>
        <v>0</v>
      </c>
      <c r="F80" s="22">
        <f t="shared" si="17"/>
        <v>0</v>
      </c>
      <c r="G80" s="22">
        <f t="shared" si="17"/>
        <v>0</v>
      </c>
      <c r="H80" s="22">
        <f t="shared" si="17"/>
        <v>0</v>
      </c>
      <c r="I80" s="22">
        <f t="shared" si="17"/>
        <v>0</v>
      </c>
      <c r="J80" s="22">
        <f t="shared" si="17"/>
        <v>0</v>
      </c>
      <c r="K80" s="22">
        <f t="shared" si="17"/>
        <v>0</v>
      </c>
      <c r="L80" s="22">
        <f t="shared" si="17"/>
        <v>0</v>
      </c>
      <c r="M80" s="22">
        <f t="shared" si="17"/>
        <v>0</v>
      </c>
      <c r="N80" s="22">
        <f t="shared" si="17"/>
        <v>0</v>
      </c>
      <c r="O80" s="22">
        <f t="shared" si="17"/>
        <v>0</v>
      </c>
      <c r="P80" s="22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</row>
    <row r="81" spans="4:16" ht="12.75"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</row>
    <row r="82" spans="4:16" ht="12.75">
      <c r="D82" s="21">
        <f aca="true" t="shared" si="18" ref="D82:O82">D63-D80</f>
        <v>0</v>
      </c>
      <c r="E82" s="21">
        <f t="shared" si="18"/>
        <v>0</v>
      </c>
      <c r="F82" s="21">
        <f t="shared" si="18"/>
        <v>0</v>
      </c>
      <c r="G82" s="21">
        <f t="shared" si="18"/>
        <v>0</v>
      </c>
      <c r="H82" s="21">
        <f t="shared" si="18"/>
        <v>0</v>
      </c>
      <c r="I82" s="21">
        <f t="shared" si="18"/>
        <v>0</v>
      </c>
      <c r="J82" s="21">
        <f t="shared" si="18"/>
        <v>0</v>
      </c>
      <c r="K82" s="21">
        <f t="shared" si="18"/>
        <v>0</v>
      </c>
      <c r="L82" s="21">
        <f t="shared" si="18"/>
        <v>0</v>
      </c>
      <c r="M82" s="21">
        <f t="shared" si="18"/>
        <v>0</v>
      </c>
      <c r="N82" s="21">
        <f t="shared" si="18"/>
        <v>0</v>
      </c>
      <c r="O82" s="21">
        <f t="shared" si="18"/>
        <v>0</v>
      </c>
      <c r="P82" s="21"/>
    </row>
    <row r="83" spans="4:16" ht="12.75"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</row>
    <row r="84" spans="1:16" ht="12.75">
      <c r="A84" s="4" t="s">
        <v>138</v>
      </c>
      <c r="B84" s="4"/>
      <c r="C84" s="4"/>
      <c r="D84" s="28" t="s">
        <v>2</v>
      </c>
      <c r="E84" s="28" t="s">
        <v>3</v>
      </c>
      <c r="F84" s="28" t="s">
        <v>4</v>
      </c>
      <c r="G84" s="28" t="s">
        <v>5</v>
      </c>
      <c r="H84" s="28" t="s">
        <v>6</v>
      </c>
      <c r="I84" s="28" t="s">
        <v>7</v>
      </c>
      <c r="J84" s="28" t="s">
        <v>8</v>
      </c>
      <c r="K84" s="28" t="s">
        <v>9</v>
      </c>
      <c r="L84" s="28" t="s">
        <v>10</v>
      </c>
      <c r="M84" s="28" t="s">
        <v>11</v>
      </c>
      <c r="N84" s="28" t="s">
        <v>12</v>
      </c>
      <c r="O84" s="28" t="s">
        <v>13</v>
      </c>
      <c r="P84" s="8" t="s">
        <v>71</v>
      </c>
    </row>
    <row r="85" spans="1:16" ht="12.75">
      <c r="A85" s="4" t="s">
        <v>107</v>
      </c>
      <c r="B85" s="4"/>
      <c r="C85" s="4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</row>
    <row r="86" spans="1:16" ht="12.75">
      <c r="A86" t="s">
        <v>47</v>
      </c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</row>
    <row r="87" spans="1:16" ht="12.75">
      <c r="A87" t="s">
        <v>16</v>
      </c>
      <c r="D87" s="22">
        <f aca="true" t="shared" si="19" ref="D87:O87">D6</f>
        <v>0</v>
      </c>
      <c r="E87" s="22">
        <f t="shared" si="19"/>
        <v>0</v>
      </c>
      <c r="F87" s="22">
        <f t="shared" si="19"/>
        <v>0</v>
      </c>
      <c r="G87" s="22">
        <f t="shared" si="19"/>
        <v>0</v>
      </c>
      <c r="H87" s="22">
        <f t="shared" si="19"/>
        <v>0</v>
      </c>
      <c r="I87" s="22">
        <f t="shared" si="19"/>
        <v>0</v>
      </c>
      <c r="J87" s="22">
        <f t="shared" si="19"/>
        <v>0</v>
      </c>
      <c r="K87" s="22">
        <f t="shared" si="19"/>
        <v>0</v>
      </c>
      <c r="L87" s="22">
        <f t="shared" si="19"/>
        <v>0</v>
      </c>
      <c r="M87" s="22">
        <f t="shared" si="19"/>
        <v>0</v>
      </c>
      <c r="N87" s="22">
        <f t="shared" si="19"/>
        <v>0</v>
      </c>
      <c r="O87" s="22">
        <f t="shared" si="19"/>
        <v>0</v>
      </c>
      <c r="P87" s="21">
        <f>SUM(D87:O87)</f>
        <v>0</v>
      </c>
    </row>
    <row r="88" spans="1:16" ht="12.75">
      <c r="A88" t="s">
        <v>127</v>
      </c>
      <c r="D88" s="22">
        <f>+(D7*'Assumps Input'!D15)</f>
        <v>0</v>
      </c>
      <c r="E88" s="22">
        <f>+(D7*'Assumps Input'!D16)+(E7*'Assumps Input'!E15)</f>
        <v>0</v>
      </c>
      <c r="F88" s="22">
        <f>(D7*'Assumps Input'!D17)+(E7*'Assumps Input'!E16)+(F7*'Assumps Input'!F15)</f>
        <v>0</v>
      </c>
      <c r="G88" s="22">
        <f>(D7*'Assumps Input'!D18)+(E7*'Assumps Input'!E17)+(F7*'Assumps Input'!F16)+(G7*'Assumps Input'!G15)</f>
        <v>0</v>
      </c>
      <c r="H88" s="22">
        <f>(E7*'Assumps Input'!E18)+(F7*'Assumps Input'!F17)+(G7*'Assumps Input'!G16)+(H7*'Assumps Input'!H15)</f>
        <v>0</v>
      </c>
      <c r="I88" s="22">
        <f>(F7*'Assumps Input'!F18)+(G7*'Assumps Input'!G17)+(H7*'Assumps Input'!H16)+(I7*'Assumps Input'!I15)</f>
        <v>0</v>
      </c>
      <c r="J88" s="22">
        <f>(G7*'Assumps Input'!G18)+(H7*'Assumps Input'!H17)+(I7*'Assumps Input'!I16)+(J7*'Assumps Input'!J15)</f>
        <v>0</v>
      </c>
      <c r="K88" s="22">
        <f>(H7*'Assumps Input'!H18)+(I7*'Assumps Input'!I17)+(J7*'Assumps Input'!J16)+(K7*'Assumps Input'!K15)</f>
        <v>0</v>
      </c>
      <c r="L88" s="22">
        <f>(I7*'Assumps Input'!I18)+(J7*'Assumps Input'!J17)+(K7*'Assumps Input'!K16)+(L7*'Assumps Input'!L15)</f>
        <v>0</v>
      </c>
      <c r="M88" s="22">
        <f>(J7*'Assumps Input'!J18)+(K7*'Assumps Input'!K17)+(L7*'Assumps Input'!L16)+(M7*'Assumps Input'!M15)</f>
        <v>0</v>
      </c>
      <c r="N88" s="22">
        <f>(K7*'Assumps Input'!K18)+(L7*'Assumps Input'!L17)+(M7*'Assumps Input'!M16)+(N7*'Assumps Input'!N15)</f>
        <v>0</v>
      </c>
      <c r="O88" s="22">
        <f>(L7*'Assumps Input'!L18)+(M7*'Assumps Input'!M17)+(N7*'Assumps Input'!N16)+(O7*'Assumps Input'!O15)</f>
        <v>0</v>
      </c>
      <c r="P88" s="21">
        <f>SUM(D88:O88)</f>
        <v>0</v>
      </c>
    </row>
    <row r="89" spans="1:16" ht="12.75">
      <c r="A89" t="s">
        <v>48</v>
      </c>
      <c r="D89" s="22">
        <f aca="true" t="shared" si="20" ref="D89:P89">SUM(D87:D88)</f>
        <v>0</v>
      </c>
      <c r="E89" s="22">
        <f t="shared" si="20"/>
        <v>0</v>
      </c>
      <c r="F89" s="22">
        <f t="shared" si="20"/>
        <v>0</v>
      </c>
      <c r="G89" s="22">
        <f t="shared" si="20"/>
        <v>0</v>
      </c>
      <c r="H89" s="22">
        <f t="shared" si="20"/>
        <v>0</v>
      </c>
      <c r="I89" s="22">
        <f t="shared" si="20"/>
        <v>0</v>
      </c>
      <c r="J89" s="22">
        <f t="shared" si="20"/>
        <v>0</v>
      </c>
      <c r="K89" s="22">
        <f t="shared" si="20"/>
        <v>0</v>
      </c>
      <c r="L89" s="22">
        <f t="shared" si="20"/>
        <v>0</v>
      </c>
      <c r="M89" s="22">
        <f t="shared" si="20"/>
        <v>0</v>
      </c>
      <c r="N89" s="22">
        <f t="shared" si="20"/>
        <v>0</v>
      </c>
      <c r="O89" s="22">
        <f t="shared" si="20"/>
        <v>0</v>
      </c>
      <c r="P89" s="22">
        <f t="shared" si="20"/>
        <v>0</v>
      </c>
    </row>
    <row r="90" spans="4:16" ht="12.75">
      <c r="D90" s="22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</row>
    <row r="91" spans="1:16" ht="12.75">
      <c r="A91" t="s">
        <v>49</v>
      </c>
      <c r="D91" s="22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</row>
    <row r="92" spans="1:52" ht="12.75">
      <c r="A92" t="s">
        <v>130</v>
      </c>
      <c r="D92" s="22">
        <f>(D22-D20)*'Assumps Input'!D49</f>
        <v>0</v>
      </c>
      <c r="E92" s="22">
        <f>(D22-D20)*'Assumps Input'!D48+(E22-E20)*'Assumps Input'!E49</f>
        <v>0</v>
      </c>
      <c r="F92" s="22">
        <f>(E22-E20)*'Assumps Input'!E48+(F22-F20)*'Assumps Input'!F49</f>
        <v>0</v>
      </c>
      <c r="G92" s="22">
        <f>(F22-F20)*'Assumps Input'!F48+(G22-G20)*'Assumps Input'!G49</f>
        <v>0</v>
      </c>
      <c r="H92" s="22">
        <f>(G22-G20)*'Assumps Input'!G48+(H22-H20)*'Assumps Input'!H49</f>
        <v>0</v>
      </c>
      <c r="I92" s="22">
        <f>(H22-H20)*'Assumps Input'!H48+(I22-I20)*'Assumps Input'!I49</f>
        <v>0</v>
      </c>
      <c r="J92" s="22">
        <f>(I22-I20)*'Assumps Input'!I48+(J22-J20)*'Assumps Input'!J49</f>
        <v>0</v>
      </c>
      <c r="K92" s="22">
        <f>(J22-J20)*'Assumps Input'!J48+(K22-K20)*'Assumps Input'!K49</f>
        <v>0</v>
      </c>
      <c r="L92" s="22">
        <f>(K22-K20)*'Assumps Input'!K48+(L22-L20)*'Assumps Input'!L49</f>
        <v>0</v>
      </c>
      <c r="M92" s="22">
        <f>(L22-L20)*'Assumps Input'!L48+(M22-M20)*'Assumps Input'!M49</f>
        <v>0</v>
      </c>
      <c r="N92" s="22">
        <f>(M22-M20)*'Assumps Input'!M48+(N22-N20)*'Assumps Input'!N49</f>
        <v>0</v>
      </c>
      <c r="O92" s="22">
        <f>(N22-N20)*'Assumps Input'!N48+(O22-O20)*'Assumps Input'!O49</f>
        <v>0</v>
      </c>
      <c r="P92" s="22">
        <f>SUM(D92:O92)</f>
        <v>0</v>
      </c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</row>
    <row r="93" spans="4:52" ht="12.75"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</row>
    <row r="94" spans="1:52" ht="12.75">
      <c r="A94" t="s">
        <v>50</v>
      </c>
      <c r="D94" s="22">
        <f>(D42-D39-D40)*'Assumps Input'!D49</f>
        <v>0</v>
      </c>
      <c r="E94" s="1">
        <f>(E42-E39-E40)*'Assumps Input'!E49+(D42-D39-D40)*'Assumps Input'!D48</f>
        <v>0</v>
      </c>
      <c r="F94" s="1">
        <f>(F42-F39-F40)*'Assumps Input'!F49+(E42-E39-E40)*'Assumps Input'!E48</f>
        <v>0</v>
      </c>
      <c r="G94" s="1">
        <f>(G42-G39-G40)*'Assumps Input'!G49+(F42-F39-F40)*'Assumps Input'!F48</f>
        <v>0</v>
      </c>
      <c r="H94" s="1">
        <f>(H42-H39-H40)*'Assumps Input'!H49+(G42-G39-G40)*'Assumps Input'!G48</f>
        <v>0</v>
      </c>
      <c r="I94" s="1">
        <f>(I42-I39-I40)*'Assumps Input'!I49+(H42-H39-H40)*'Assumps Input'!H48</f>
        <v>0</v>
      </c>
      <c r="J94" s="1">
        <f>(J42-J39-J40)*'Assumps Input'!J49+(I42-I39-I40)*'Assumps Input'!I48</f>
        <v>0</v>
      </c>
      <c r="K94" s="1">
        <f>(K42-K39-K40)*'Assumps Input'!K49+(J42-J39-J40)*'Assumps Input'!J48</f>
        <v>0</v>
      </c>
      <c r="L94" s="1">
        <f>(L42-L39-L40)*'Assumps Input'!L49+(K42-K39-K40)*'Assumps Input'!K48</f>
        <v>0</v>
      </c>
      <c r="M94" s="1">
        <f>(M42-M39-M40)*'Assumps Input'!M49+(L42-L39-L40)*'Assumps Input'!L48</f>
        <v>0</v>
      </c>
      <c r="N94" s="1">
        <f>(N42-N39-N40)*'Assumps Input'!N49+(M42-M39-M40)*'Assumps Input'!M48</f>
        <v>0</v>
      </c>
      <c r="O94" s="1">
        <f>(O42-O39-O40)*'Assumps Input'!O49+(N42-N39-N40)*'Assumps Input'!N48</f>
        <v>0</v>
      </c>
      <c r="P94" s="22">
        <f>SUM(D94:O94)</f>
        <v>0</v>
      </c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</row>
    <row r="95" spans="4:52" ht="12.75"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</row>
    <row r="96" spans="1:52" ht="12.75">
      <c r="A96" t="s">
        <v>64</v>
      </c>
      <c r="D96" s="22">
        <f aca="true" t="shared" si="21" ref="D96:O96">C68</f>
        <v>0</v>
      </c>
      <c r="E96" s="1">
        <f t="shared" si="21"/>
        <v>0</v>
      </c>
      <c r="F96" s="22">
        <f t="shared" si="21"/>
        <v>0</v>
      </c>
      <c r="G96" s="22">
        <f t="shared" si="21"/>
        <v>0</v>
      </c>
      <c r="H96" s="22">
        <f t="shared" si="21"/>
        <v>0</v>
      </c>
      <c r="I96" s="22">
        <f t="shared" si="21"/>
        <v>0</v>
      </c>
      <c r="J96" s="22">
        <f t="shared" si="21"/>
        <v>0</v>
      </c>
      <c r="K96" s="22">
        <f t="shared" si="21"/>
        <v>0</v>
      </c>
      <c r="L96" s="22">
        <f t="shared" si="21"/>
        <v>0</v>
      </c>
      <c r="M96" s="22">
        <f t="shared" si="21"/>
        <v>0</v>
      </c>
      <c r="N96" s="22">
        <f t="shared" si="21"/>
        <v>0</v>
      </c>
      <c r="O96" s="22">
        <f t="shared" si="21"/>
        <v>0</v>
      </c>
      <c r="P96" s="22">
        <f>SUM(D96:O96)</f>
        <v>0</v>
      </c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</row>
    <row r="97" spans="1:52" ht="12.75">
      <c r="A97" t="s">
        <v>51</v>
      </c>
      <c r="D97" s="22">
        <f aca="true" t="shared" si="22" ref="D97:P97">SUM(D92:D96)</f>
        <v>0</v>
      </c>
      <c r="E97" s="1">
        <f t="shared" si="22"/>
        <v>0</v>
      </c>
      <c r="F97" s="22">
        <f t="shared" si="22"/>
        <v>0</v>
      </c>
      <c r="G97" s="22">
        <f t="shared" si="22"/>
        <v>0</v>
      </c>
      <c r="H97" s="22">
        <f t="shared" si="22"/>
        <v>0</v>
      </c>
      <c r="I97" s="22">
        <f t="shared" si="22"/>
        <v>0</v>
      </c>
      <c r="J97" s="22">
        <f t="shared" si="22"/>
        <v>0</v>
      </c>
      <c r="K97" s="22">
        <f t="shared" si="22"/>
        <v>0</v>
      </c>
      <c r="L97" s="22">
        <f t="shared" si="22"/>
        <v>0</v>
      </c>
      <c r="M97" s="22">
        <f t="shared" si="22"/>
        <v>0</v>
      </c>
      <c r="N97" s="22">
        <f t="shared" si="22"/>
        <v>0</v>
      </c>
      <c r="O97" s="22">
        <f t="shared" si="22"/>
        <v>0</v>
      </c>
      <c r="P97" s="22">
        <f t="shared" si="22"/>
        <v>0</v>
      </c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</row>
    <row r="98" spans="1:52" ht="12.75">
      <c r="A98" s="4" t="s">
        <v>108</v>
      </c>
      <c r="B98" s="4"/>
      <c r="D98" s="22">
        <f aca="true" t="shared" si="23" ref="D98:P98">D89-D97</f>
        <v>0</v>
      </c>
      <c r="E98" s="1">
        <f t="shared" si="23"/>
        <v>0</v>
      </c>
      <c r="F98" s="22">
        <f t="shared" si="23"/>
        <v>0</v>
      </c>
      <c r="G98" s="22">
        <f t="shared" si="23"/>
        <v>0</v>
      </c>
      <c r="H98" s="22">
        <f t="shared" si="23"/>
        <v>0</v>
      </c>
      <c r="I98" s="22">
        <f t="shared" si="23"/>
        <v>0</v>
      </c>
      <c r="J98" s="22">
        <f t="shared" si="23"/>
        <v>0</v>
      </c>
      <c r="K98" s="22">
        <f t="shared" si="23"/>
        <v>0</v>
      </c>
      <c r="L98" s="22">
        <f t="shared" si="23"/>
        <v>0</v>
      </c>
      <c r="M98" s="22">
        <f t="shared" si="23"/>
        <v>0</v>
      </c>
      <c r="N98" s="22">
        <f t="shared" si="23"/>
        <v>0</v>
      </c>
      <c r="O98" s="22">
        <f t="shared" si="23"/>
        <v>0</v>
      </c>
      <c r="P98" s="22">
        <f t="shared" si="23"/>
        <v>0</v>
      </c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</row>
    <row r="99" spans="4:52" ht="12.75"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</row>
    <row r="100" spans="1:52" ht="12.75">
      <c r="A100" s="4" t="s">
        <v>109</v>
      </c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</row>
    <row r="101" spans="1:52" ht="12.75">
      <c r="A101" s="34" t="s">
        <v>148</v>
      </c>
      <c r="D101" s="22">
        <f>-'Assumps Input'!D40</f>
        <v>0</v>
      </c>
      <c r="E101" s="22">
        <f>-'Assumps Input'!E40</f>
        <v>0</v>
      </c>
      <c r="F101" s="22">
        <f>-'Assumps Input'!F40</f>
        <v>0</v>
      </c>
      <c r="G101" s="22">
        <f>-'Assumps Input'!G40</f>
        <v>0</v>
      </c>
      <c r="H101" s="22">
        <f>-'Assumps Input'!H40</f>
        <v>0</v>
      </c>
      <c r="I101" s="22">
        <f>-'Assumps Input'!I40</f>
        <v>0</v>
      </c>
      <c r="J101" s="22">
        <f>-'Assumps Input'!J40</f>
        <v>0</v>
      </c>
      <c r="K101" s="22">
        <f>-'Assumps Input'!K40</f>
        <v>0</v>
      </c>
      <c r="L101" s="22">
        <f>-'Assumps Input'!L40</f>
        <v>0</v>
      </c>
      <c r="M101" s="22">
        <f>-'Assumps Input'!M40</f>
        <v>0</v>
      </c>
      <c r="N101" s="22">
        <f>-'Assumps Input'!N40</f>
        <v>0</v>
      </c>
      <c r="O101" s="22">
        <f>-'Assumps Input'!O40</f>
        <v>0</v>
      </c>
      <c r="P101" s="22">
        <f>SUM(D101:O101)</f>
        <v>0</v>
      </c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</row>
    <row r="102" spans="1:52" ht="12.75">
      <c r="A102" s="34" t="s">
        <v>178</v>
      </c>
      <c r="D102" s="22">
        <f>-'Assumps Input'!D41</f>
        <v>0</v>
      </c>
      <c r="E102" s="22">
        <f>-'Assumps Input'!E41</f>
        <v>0</v>
      </c>
      <c r="F102" s="22">
        <f>-'Assumps Input'!F41</f>
        <v>0</v>
      </c>
      <c r="G102" s="22">
        <f>-'Assumps Input'!G41</f>
        <v>0</v>
      </c>
      <c r="H102" s="22">
        <f>-'Assumps Input'!H41</f>
        <v>0</v>
      </c>
      <c r="I102" s="22">
        <f>-'Assumps Input'!I41</f>
        <v>0</v>
      </c>
      <c r="J102" s="22">
        <f>-'Assumps Input'!J41</f>
        <v>0</v>
      </c>
      <c r="K102" s="22">
        <f>-'Assumps Input'!K41</f>
        <v>0</v>
      </c>
      <c r="L102" s="22">
        <f>-'Assumps Input'!L41</f>
        <v>0</v>
      </c>
      <c r="M102" s="22">
        <f>-'Assumps Input'!M41</f>
        <v>0</v>
      </c>
      <c r="N102" s="22">
        <f>-'Assumps Input'!N41</f>
        <v>0</v>
      </c>
      <c r="O102" s="22">
        <f>-'Assumps Input'!O41</f>
        <v>0</v>
      </c>
      <c r="P102" s="22">
        <f>SUM(D102:O102)</f>
        <v>0</v>
      </c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</row>
    <row r="103" spans="1:52" ht="12.75">
      <c r="A103" t="s">
        <v>179</v>
      </c>
      <c r="D103" s="22">
        <f>-'Assumps Input'!D42</f>
        <v>0</v>
      </c>
      <c r="E103" s="22">
        <f>-'Assumps Input'!E42</f>
        <v>0</v>
      </c>
      <c r="F103" s="22">
        <f>-'Assumps Input'!F42</f>
        <v>0</v>
      </c>
      <c r="G103" s="22">
        <f>-'Assumps Input'!G42</f>
        <v>0</v>
      </c>
      <c r="H103" s="22">
        <f>-'Assumps Input'!H42</f>
        <v>0</v>
      </c>
      <c r="I103" s="22">
        <f>-'Assumps Input'!I42</f>
        <v>0</v>
      </c>
      <c r="J103" s="22">
        <f>-'Assumps Input'!J42</f>
        <v>0</v>
      </c>
      <c r="K103" s="22">
        <f>-'Assumps Input'!K42</f>
        <v>0</v>
      </c>
      <c r="L103" s="22">
        <f>-'Assumps Input'!L42</f>
        <v>0</v>
      </c>
      <c r="M103" s="22">
        <f>-'Assumps Input'!M42</f>
        <v>0</v>
      </c>
      <c r="N103" s="22">
        <f>-'Assumps Input'!N42</f>
        <v>0</v>
      </c>
      <c r="O103" s="22">
        <f>-'Assumps Input'!O42</f>
        <v>0</v>
      </c>
      <c r="P103" s="22">
        <f>SUM(D103:O103)</f>
        <v>0</v>
      </c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</row>
    <row r="104" spans="1:52" ht="12.75">
      <c r="A104" s="4" t="s">
        <v>149</v>
      </c>
      <c r="D104" s="22">
        <f>SUM(D101:D103)</f>
        <v>0</v>
      </c>
      <c r="E104" s="22">
        <f aca="true" t="shared" si="24" ref="E104:P104">SUM(E101:E103)</f>
        <v>0</v>
      </c>
      <c r="F104" s="22">
        <f t="shared" si="24"/>
        <v>0</v>
      </c>
      <c r="G104" s="22">
        <f t="shared" si="24"/>
        <v>0</v>
      </c>
      <c r="H104" s="22">
        <f t="shared" si="24"/>
        <v>0</v>
      </c>
      <c r="I104" s="22">
        <f t="shared" si="24"/>
        <v>0</v>
      </c>
      <c r="J104" s="22">
        <f t="shared" si="24"/>
        <v>0</v>
      </c>
      <c r="K104" s="22">
        <f t="shared" si="24"/>
        <v>0</v>
      </c>
      <c r="L104" s="22">
        <f t="shared" si="24"/>
        <v>0</v>
      </c>
      <c r="M104" s="22">
        <f t="shared" si="24"/>
        <v>0</v>
      </c>
      <c r="N104" s="22">
        <f t="shared" si="24"/>
        <v>0</v>
      </c>
      <c r="O104" s="22">
        <f t="shared" si="24"/>
        <v>0</v>
      </c>
      <c r="P104" s="22">
        <f t="shared" si="24"/>
        <v>0</v>
      </c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</row>
    <row r="105" spans="4:52" ht="12.75"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</row>
    <row r="106" spans="1:52" ht="12.75">
      <c r="A106" s="4" t="s">
        <v>110</v>
      </c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</row>
    <row r="107" spans="1:52" ht="12.75">
      <c r="A107" t="s">
        <v>52</v>
      </c>
      <c r="D107" s="22">
        <f>'Assumps Input'!D52</f>
        <v>0</v>
      </c>
      <c r="E107" s="22">
        <f>'Assumps Input'!E52</f>
        <v>0</v>
      </c>
      <c r="F107" s="22">
        <f>'Assumps Input'!F52</f>
        <v>0</v>
      </c>
      <c r="G107" s="22">
        <f>'Assumps Input'!G52</f>
        <v>0</v>
      </c>
      <c r="H107" s="22">
        <f>'Assumps Input'!H52</f>
        <v>0</v>
      </c>
      <c r="I107" s="22">
        <f>'Assumps Input'!I52</f>
        <v>0</v>
      </c>
      <c r="J107" s="22">
        <f>'Assumps Input'!J52</f>
        <v>0</v>
      </c>
      <c r="K107" s="22">
        <f>'Assumps Input'!K52</f>
        <v>0</v>
      </c>
      <c r="L107" s="22">
        <f>'Assumps Input'!L52</f>
        <v>0</v>
      </c>
      <c r="M107" s="22">
        <f>'Assumps Input'!M52</f>
        <v>0</v>
      </c>
      <c r="N107" s="22">
        <f>'Assumps Input'!N52</f>
        <v>0</v>
      </c>
      <c r="O107" s="22">
        <f>'Assumps Input'!O52</f>
        <v>0</v>
      </c>
      <c r="P107" s="22">
        <f>SUM(D107:O107)</f>
        <v>0</v>
      </c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</row>
    <row r="108" spans="1:52" ht="12.75">
      <c r="A108" t="s">
        <v>128</v>
      </c>
      <c r="D108" s="22">
        <f>'Assumps Input'!D51</f>
        <v>0</v>
      </c>
      <c r="E108" s="22">
        <f>'Assumps Input'!E51</f>
        <v>0</v>
      </c>
      <c r="F108" s="22">
        <f>'Assumps Input'!F51</f>
        <v>0</v>
      </c>
      <c r="G108" s="22">
        <f>'Assumps Input'!G51</f>
        <v>0</v>
      </c>
      <c r="H108" s="22">
        <f>'Assumps Input'!H51</f>
        <v>0</v>
      </c>
      <c r="I108" s="22">
        <f>'Assumps Input'!I51</f>
        <v>0</v>
      </c>
      <c r="J108" s="22">
        <f>'Assumps Input'!J51</f>
        <v>0</v>
      </c>
      <c r="K108" s="22">
        <f>'Assumps Input'!K51</f>
        <v>0</v>
      </c>
      <c r="L108" s="22">
        <f>'Assumps Input'!L51</f>
        <v>0</v>
      </c>
      <c r="M108" s="22">
        <f>'Assumps Input'!M51</f>
        <v>0</v>
      </c>
      <c r="N108" s="22">
        <f>'Assumps Input'!N51</f>
        <v>0</v>
      </c>
      <c r="O108" s="22">
        <f>'Assumps Input'!O51</f>
        <v>0</v>
      </c>
      <c r="P108" s="22">
        <f>SUM(D108:O108)</f>
        <v>0</v>
      </c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</row>
    <row r="109" spans="1:52" ht="12.75">
      <c r="A109" s="4" t="s">
        <v>115</v>
      </c>
      <c r="B109" s="4"/>
      <c r="C109" s="4"/>
      <c r="D109" s="22">
        <f aca="true" t="shared" si="25" ref="D109:O109">SUM(D107:D108)</f>
        <v>0</v>
      </c>
      <c r="E109" s="22">
        <f t="shared" si="25"/>
        <v>0</v>
      </c>
      <c r="F109" s="22">
        <f t="shared" si="25"/>
        <v>0</v>
      </c>
      <c r="G109" s="22">
        <f t="shared" si="25"/>
        <v>0</v>
      </c>
      <c r="H109" s="22">
        <f t="shared" si="25"/>
        <v>0</v>
      </c>
      <c r="I109" s="22">
        <f t="shared" si="25"/>
        <v>0</v>
      </c>
      <c r="J109" s="22">
        <f t="shared" si="25"/>
        <v>0</v>
      </c>
      <c r="K109" s="22">
        <f t="shared" si="25"/>
        <v>0</v>
      </c>
      <c r="L109" s="22">
        <f t="shared" si="25"/>
        <v>0</v>
      </c>
      <c r="M109" s="22">
        <f t="shared" si="25"/>
        <v>0</v>
      </c>
      <c r="N109" s="22">
        <f t="shared" si="25"/>
        <v>0</v>
      </c>
      <c r="O109" s="22">
        <f t="shared" si="25"/>
        <v>0</v>
      </c>
      <c r="P109" s="22">
        <f>SUM(D109:O109)</f>
        <v>0</v>
      </c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</row>
    <row r="110" spans="4:52" ht="12.75"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</row>
    <row r="111" spans="1:52" ht="12.75">
      <c r="A111" t="s">
        <v>59</v>
      </c>
      <c r="D111" s="22">
        <f>D98+D104+D109</f>
        <v>0</v>
      </c>
      <c r="E111" s="22">
        <f aca="true" t="shared" si="26" ref="E111:P111">E98+E104+E109</f>
        <v>0</v>
      </c>
      <c r="F111" s="22">
        <f t="shared" si="26"/>
        <v>0</v>
      </c>
      <c r="G111" s="22">
        <f t="shared" si="26"/>
        <v>0</v>
      </c>
      <c r="H111" s="22">
        <f t="shared" si="26"/>
        <v>0</v>
      </c>
      <c r="I111" s="22">
        <f t="shared" si="26"/>
        <v>0</v>
      </c>
      <c r="J111" s="22">
        <f t="shared" si="26"/>
        <v>0</v>
      </c>
      <c r="K111" s="22">
        <f t="shared" si="26"/>
        <v>0</v>
      </c>
      <c r="L111" s="22">
        <f t="shared" si="26"/>
        <v>0</v>
      </c>
      <c r="M111" s="22">
        <f t="shared" si="26"/>
        <v>0</v>
      </c>
      <c r="N111" s="22">
        <f t="shared" si="26"/>
        <v>0</v>
      </c>
      <c r="O111" s="22">
        <f t="shared" si="26"/>
        <v>0</v>
      </c>
      <c r="P111" s="22">
        <f t="shared" si="26"/>
        <v>0</v>
      </c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</row>
    <row r="112" spans="1:52" ht="12.75">
      <c r="A112" t="s">
        <v>116</v>
      </c>
      <c r="D112" s="22">
        <f>IF((D114+D111)&gt;'Assumps Input'!D38,(IF(AND(C67&gt;-1,C67&lt;=(ABS(D111))),(-C67),'Assumps Input'!D38-(D114+D111))),('Assumps Input'!D38-(D114+D111)))</f>
        <v>0</v>
      </c>
      <c r="E112" s="22">
        <f>IF((E114+E111)&gt;'Assumps Input'!E38,(IF(AND(D67&gt;-1,D67&lt;=(ABS(E111))),(-D67),'Assumps Input'!E38-(E114+E111))),('Assumps Input'!E38-(E114+E111)))</f>
        <v>0</v>
      </c>
      <c r="F112" s="22">
        <f>IF((F114+F111)&gt;'Assumps Input'!F38,(IF(AND(E67&gt;-1,E67&lt;=(ABS(F111))),(-E67),'Assumps Input'!F38-(F114+F111))),('Assumps Input'!F38-(F114+F111)))</f>
        <v>0</v>
      </c>
      <c r="G112" s="22">
        <f>IF((G114+G111)&gt;'Assumps Input'!G38,(IF(AND(F67&gt;-1,F67&lt;=(ABS(G111))),(-F67),'Assumps Input'!G38-(G114+G111))),('Assumps Input'!G38-(G114+G111)))</f>
        <v>0</v>
      </c>
      <c r="H112" s="22">
        <f>IF((H114+H111)&gt;'Assumps Input'!H38,(IF(AND(G67&gt;-1,G67&lt;=(ABS(H111))),(-G67),'Assumps Input'!H38-(H114+H111))),('Assumps Input'!H38-(H114+H111)))</f>
        <v>0</v>
      </c>
      <c r="I112" s="22">
        <f>IF((I114+I111)&gt;'Assumps Input'!I38,(IF(AND(H67&gt;-1,H67&lt;=(ABS(I111))),(-H67),'Assumps Input'!I38-(I114+I111))),('Assumps Input'!I38-(I114+I111)))</f>
        <v>0</v>
      </c>
      <c r="J112" s="22">
        <f>IF((J114+J111)&gt;'Assumps Input'!J38,(IF(AND(I67&gt;-1,I67&lt;=(ABS(J111))),(-I67),'Assumps Input'!J38-(J114+J111))),('Assumps Input'!J38-(J114+J111)))</f>
        <v>0</v>
      </c>
      <c r="K112" s="22">
        <f>IF((K114+K111)&gt;'Assumps Input'!K38,(IF(AND(J67&gt;-1,J67&lt;=(ABS(K111))),(-J67),'Assumps Input'!K38-(K114+K111))),('Assumps Input'!K38-(K114+K111)))</f>
        <v>0</v>
      </c>
      <c r="L112" s="22">
        <f>IF((L114+L111)&gt;'Assumps Input'!L38,(IF(AND(K67&gt;-1,K67&lt;=(ABS(L111))),(-K67),'Assumps Input'!L38-(L114+L111))),('Assumps Input'!L38-(L114+L111)))</f>
        <v>0</v>
      </c>
      <c r="M112" s="22">
        <f>IF((M114+M111)&gt;'Assumps Input'!M38,(IF(AND(L67&gt;-1,L67&lt;=(ABS(M111))),(-L67),'Assumps Input'!M38-(M114+M111))),('Assumps Input'!M38-(M114+M111)))</f>
        <v>0</v>
      </c>
      <c r="N112" s="22">
        <f>IF((N114+N111)&gt;'Assumps Input'!N38,(IF(AND(M67&gt;-1,M67&lt;=(ABS(N111))),(-M67),'Assumps Input'!N38-(N114+N111))),('Assumps Input'!N38-(N114+N111)))</f>
        <v>0</v>
      </c>
      <c r="O112" s="22">
        <f>IF((O114+O111)&gt;'Assumps Input'!O38,(IF(AND(N67&gt;-1,N67&lt;=(ABS(O111))),(-N67),'Assumps Input'!O38-(O114+O111))),('Assumps Input'!O38-(O114+O111)))</f>
        <v>0</v>
      </c>
      <c r="P112" s="22">
        <f>SUM(D112:O112)</f>
        <v>0</v>
      </c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</row>
    <row r="113" spans="4:52" ht="12.75"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2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</row>
    <row r="114" spans="1:52" ht="12.75">
      <c r="A114" t="s">
        <v>60</v>
      </c>
      <c r="D114" s="22">
        <f aca="true" t="shared" si="27" ref="D114:O114">+C52</f>
        <v>0</v>
      </c>
      <c r="E114" s="22">
        <f t="shared" si="27"/>
        <v>0</v>
      </c>
      <c r="F114" s="22">
        <f t="shared" si="27"/>
        <v>0</v>
      </c>
      <c r="G114" s="22">
        <f t="shared" si="27"/>
        <v>0</v>
      </c>
      <c r="H114" s="22">
        <f t="shared" si="27"/>
        <v>0</v>
      </c>
      <c r="I114" s="22">
        <f t="shared" si="27"/>
        <v>0</v>
      </c>
      <c r="J114" s="22">
        <f t="shared" si="27"/>
        <v>0</v>
      </c>
      <c r="K114" s="22">
        <f t="shared" si="27"/>
        <v>0</v>
      </c>
      <c r="L114" s="22">
        <f t="shared" si="27"/>
        <v>0</v>
      </c>
      <c r="M114" s="22">
        <f t="shared" si="27"/>
        <v>0</v>
      </c>
      <c r="N114" s="22">
        <f t="shared" si="27"/>
        <v>0</v>
      </c>
      <c r="O114" s="22">
        <f t="shared" si="27"/>
        <v>0</v>
      </c>
      <c r="P114" s="22">
        <f>D114</f>
        <v>0</v>
      </c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</row>
    <row r="115" spans="1:16" ht="12.75">
      <c r="A115" t="s">
        <v>61</v>
      </c>
      <c r="D115" s="21">
        <f aca="true" t="shared" si="28" ref="D115:P115">SUM(D111:D114)</f>
        <v>0</v>
      </c>
      <c r="E115" s="21">
        <f t="shared" si="28"/>
        <v>0</v>
      </c>
      <c r="F115" s="21">
        <f t="shared" si="28"/>
        <v>0</v>
      </c>
      <c r="G115" s="21">
        <f t="shared" si="28"/>
        <v>0</v>
      </c>
      <c r="H115" s="21">
        <f t="shared" si="28"/>
        <v>0</v>
      </c>
      <c r="I115" s="21">
        <f t="shared" si="28"/>
        <v>0</v>
      </c>
      <c r="J115" s="21">
        <f t="shared" si="28"/>
        <v>0</v>
      </c>
      <c r="K115" s="21">
        <f t="shared" si="28"/>
        <v>0</v>
      </c>
      <c r="L115" s="21">
        <f t="shared" si="28"/>
        <v>0</v>
      </c>
      <c r="M115" s="21">
        <f t="shared" si="28"/>
        <v>0</v>
      </c>
      <c r="N115" s="21">
        <f t="shared" si="28"/>
        <v>0</v>
      </c>
      <c r="O115" s="21">
        <f t="shared" si="28"/>
        <v>0</v>
      </c>
      <c r="P115" s="21">
        <f t="shared" si="28"/>
        <v>0</v>
      </c>
    </row>
    <row r="116" spans="4:16" ht="12.75"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</row>
    <row r="117" spans="4:16" ht="12.75"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</row>
  </sheetData>
  <sheetProtection sheet="1" objects="1" scenarios="1"/>
  <printOptions horizontalCentered="1"/>
  <pageMargins left="0.2" right="0.21" top="0.54" bottom="0.62" header="0.5" footer="0.5"/>
  <pageSetup horizontalDpi="600" verticalDpi="600" orientation="landscape" scale="70" r:id="rId1"/>
  <rowBreaks count="7" manualBreakCount="7">
    <brk id="50" max="31" man="1"/>
    <brk id="82" max="255" man="1"/>
    <brk id="117" max="32" man="1"/>
    <brk id="167" max="31" man="1"/>
    <brk id="197" max="255" man="1"/>
    <brk id="229" max="32" man="1"/>
    <brk id="279" max="31" man="1"/>
  </rowBreaks>
  <colBreaks count="3" manualBreakCount="3">
    <brk id="16" max="303" man="1"/>
    <brk id="32" max="288" man="1"/>
    <brk id="5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P116"/>
  <sheetViews>
    <sheetView zoomScalePageLayoutView="0" workbookViewId="0" topLeftCell="B1">
      <selection activeCell="A1" sqref="A1"/>
    </sheetView>
  </sheetViews>
  <sheetFormatPr defaultColWidth="8.8515625" defaultRowHeight="12.75"/>
  <cols>
    <col min="1" max="1" width="27.140625" style="0" customWidth="1"/>
    <col min="2" max="2" width="5.7109375" style="0" customWidth="1"/>
    <col min="3" max="3" width="14.421875" style="0" bestFit="1" customWidth="1"/>
    <col min="4" max="16" width="10.28125" style="0" customWidth="1"/>
  </cols>
  <sheetData>
    <row r="1" spans="1:16" ht="12.75">
      <c r="A1" s="4" t="s">
        <v>76</v>
      </c>
      <c r="C1" s="3">
        <f ca="1">NOW()</f>
        <v>43786.67234548611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2.75">
      <c r="A2" s="4" t="s">
        <v>0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ht="12.75">
      <c r="A3" s="4" t="s">
        <v>1</v>
      </c>
    </row>
    <row r="4" spans="2:16" ht="12.75">
      <c r="B4" s="4"/>
      <c r="C4" s="4"/>
      <c r="D4" s="8" t="s">
        <v>78</v>
      </c>
      <c r="E4" s="8" t="s">
        <v>79</v>
      </c>
      <c r="F4" s="8" t="s">
        <v>80</v>
      </c>
      <c r="G4" s="8" t="s">
        <v>81</v>
      </c>
      <c r="H4" s="8" t="s">
        <v>82</v>
      </c>
      <c r="I4" s="8" t="s">
        <v>83</v>
      </c>
      <c r="J4" s="8" t="s">
        <v>84</v>
      </c>
      <c r="K4" s="8" t="s">
        <v>85</v>
      </c>
      <c r="L4" s="8" t="s">
        <v>86</v>
      </c>
      <c r="M4" s="8" t="s">
        <v>87</v>
      </c>
      <c r="N4" s="8" t="s">
        <v>88</v>
      </c>
      <c r="O4" s="8" t="s">
        <v>89</v>
      </c>
      <c r="P4" s="8" t="s">
        <v>71</v>
      </c>
    </row>
    <row r="5" ht="12.75">
      <c r="A5" t="s">
        <v>15</v>
      </c>
    </row>
    <row r="6" spans="1:16" ht="12.75">
      <c r="A6" t="s">
        <v>16</v>
      </c>
      <c r="D6" s="20">
        <f>'Assumps Input'!D57*'Assumps Input'!D58*'Assumps Input'!D60</f>
        <v>0</v>
      </c>
      <c r="E6" s="20">
        <f>'Assumps Input'!E57*'Assumps Input'!E58*'Assumps Input'!E60</f>
        <v>0</v>
      </c>
      <c r="F6" s="20">
        <f>'Assumps Input'!F57*'Assumps Input'!F58*'Assumps Input'!F60</f>
        <v>0</v>
      </c>
      <c r="G6" s="20">
        <f>'Assumps Input'!G57*'Assumps Input'!G58*'Assumps Input'!G60</f>
        <v>0</v>
      </c>
      <c r="H6" s="20">
        <f>'Assumps Input'!H57*'Assumps Input'!H58*'Assumps Input'!H60</f>
        <v>0</v>
      </c>
      <c r="I6" s="20">
        <f>'Assumps Input'!I57*'Assumps Input'!I58*'Assumps Input'!I60</f>
        <v>0</v>
      </c>
      <c r="J6" s="20">
        <f>'Assumps Input'!J57*'Assumps Input'!J58*'Assumps Input'!J60</f>
        <v>0</v>
      </c>
      <c r="K6" s="20">
        <f>'Assumps Input'!K57*'Assumps Input'!K58*'Assumps Input'!K60</f>
        <v>0</v>
      </c>
      <c r="L6" s="20">
        <f>'Assumps Input'!L57*'Assumps Input'!L58*'Assumps Input'!L60</f>
        <v>0</v>
      </c>
      <c r="M6" s="20">
        <f>'Assumps Input'!M57*'Assumps Input'!M58*'Assumps Input'!M60</f>
        <v>0</v>
      </c>
      <c r="N6" s="20">
        <f>'Assumps Input'!N57*'Assumps Input'!N58*'Assumps Input'!N60</f>
        <v>0</v>
      </c>
      <c r="O6" s="30">
        <f>'Assumps Input'!O57*'Assumps Input'!O58*'Assumps Input'!O60</f>
        <v>0</v>
      </c>
      <c r="P6" s="21">
        <f>SUM(D6:O6)</f>
        <v>0</v>
      </c>
    </row>
    <row r="7" spans="1:16" ht="12.75">
      <c r="A7" t="s">
        <v>17</v>
      </c>
      <c r="D7" s="20">
        <f>'Assumps Input'!D57*'Assumps Input'!D58*'Assumps Input'!D61</f>
        <v>0</v>
      </c>
      <c r="E7" s="20">
        <f>'Assumps Input'!E57*'Assumps Input'!E58*'Assumps Input'!E61</f>
        <v>0</v>
      </c>
      <c r="F7" s="20">
        <f>'Assumps Input'!F57*'Assumps Input'!F58*'Assumps Input'!F61</f>
        <v>0</v>
      </c>
      <c r="G7" s="20">
        <f>'Assumps Input'!G57*'Assumps Input'!G58*'Assumps Input'!G61</f>
        <v>0</v>
      </c>
      <c r="H7" s="20">
        <f>'Assumps Input'!H57*'Assumps Input'!H58*'Assumps Input'!H61</f>
        <v>0</v>
      </c>
      <c r="I7" s="20">
        <f>'Assumps Input'!I57*'Assumps Input'!I58*'Assumps Input'!I61</f>
        <v>0</v>
      </c>
      <c r="J7" s="20">
        <f>'Assumps Input'!J57*'Assumps Input'!J58*'Assumps Input'!J61</f>
        <v>0</v>
      </c>
      <c r="K7" s="20">
        <f>'Assumps Input'!K57*'Assumps Input'!K58*'Assumps Input'!K61</f>
        <v>0</v>
      </c>
      <c r="L7" s="20">
        <f>'Assumps Input'!L57*'Assumps Input'!L58*'Assumps Input'!L61</f>
        <v>0</v>
      </c>
      <c r="M7" s="20">
        <f>'Assumps Input'!M57*'Assumps Input'!M58*'Assumps Input'!M61</f>
        <v>0</v>
      </c>
      <c r="N7" s="20">
        <f>'Assumps Input'!N57*'Assumps Input'!N58*'Assumps Input'!N61</f>
        <v>0</v>
      </c>
      <c r="O7" s="30">
        <f>'Assumps Input'!O57*'Assumps Input'!O58*'Assumps Input'!O61</f>
        <v>0</v>
      </c>
      <c r="P7" s="21">
        <f>SUM(D7:O7)</f>
        <v>0</v>
      </c>
    </row>
    <row r="8" spans="1:16" ht="12.75">
      <c r="A8" t="s">
        <v>111</v>
      </c>
      <c r="D8" s="20">
        <f aca="true" t="shared" si="0" ref="D8:P8">SUM(D6:D7)</f>
        <v>0</v>
      </c>
      <c r="E8" s="20">
        <f t="shared" si="0"/>
        <v>0</v>
      </c>
      <c r="F8" s="20">
        <f t="shared" si="0"/>
        <v>0</v>
      </c>
      <c r="G8" s="20">
        <f t="shared" si="0"/>
        <v>0</v>
      </c>
      <c r="H8" s="20">
        <f t="shared" si="0"/>
        <v>0</v>
      </c>
      <c r="I8" s="20">
        <f t="shared" si="0"/>
        <v>0</v>
      </c>
      <c r="J8" s="20">
        <f t="shared" si="0"/>
        <v>0</v>
      </c>
      <c r="K8" s="20">
        <f t="shared" si="0"/>
        <v>0</v>
      </c>
      <c r="L8" s="20">
        <f t="shared" si="0"/>
        <v>0</v>
      </c>
      <c r="M8" s="20">
        <f t="shared" si="0"/>
        <v>0</v>
      </c>
      <c r="N8" s="20">
        <f t="shared" si="0"/>
        <v>0</v>
      </c>
      <c r="O8" s="30">
        <f t="shared" si="0"/>
        <v>0</v>
      </c>
      <c r="P8" s="22">
        <f t="shared" si="0"/>
        <v>0</v>
      </c>
    </row>
    <row r="9" spans="4:16" ht="12.75"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1"/>
    </row>
    <row r="10" spans="1:16" ht="12.75">
      <c r="A10" t="s">
        <v>112</v>
      </c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1"/>
    </row>
    <row r="11" spans="1:16" ht="12.75">
      <c r="A11" t="s">
        <v>122</v>
      </c>
      <c r="D11" s="23">
        <f>D8*'Assumps Input'!D71</f>
        <v>0</v>
      </c>
      <c r="E11" s="23">
        <f>E8*'Assumps Input'!E71</f>
        <v>0</v>
      </c>
      <c r="F11" s="23">
        <f>F8*'Assumps Input'!F71</f>
        <v>0</v>
      </c>
      <c r="G11" s="23">
        <f>G8*'Assumps Input'!G71</f>
        <v>0</v>
      </c>
      <c r="H11" s="23">
        <f>H8*'Assumps Input'!H71</f>
        <v>0</v>
      </c>
      <c r="I11" s="23">
        <f>I8*'Assumps Input'!I71</f>
        <v>0</v>
      </c>
      <c r="J11" s="23">
        <f>J8*'Assumps Input'!J71</f>
        <v>0</v>
      </c>
      <c r="K11" s="23">
        <f>K8*'Assumps Input'!K71</f>
        <v>0</v>
      </c>
      <c r="L11" s="23">
        <f>L8*'Assumps Input'!L71</f>
        <v>0</v>
      </c>
      <c r="M11" s="23">
        <f>M8*'Assumps Input'!M71</f>
        <v>0</v>
      </c>
      <c r="N11" s="23">
        <f>N8*'Assumps Input'!N71</f>
        <v>0</v>
      </c>
      <c r="O11" s="23">
        <f>O8*'Assumps Input'!O71</f>
        <v>0</v>
      </c>
      <c r="P11" s="21">
        <f aca="true" t="shared" si="1" ref="P11:P21">SUM(D11:O11)</f>
        <v>0</v>
      </c>
    </row>
    <row r="12" spans="1:16" ht="12.75">
      <c r="A12" s="4" t="s">
        <v>19</v>
      </c>
      <c r="D12" s="25">
        <v>0</v>
      </c>
      <c r="E12" s="25">
        <v>0</v>
      </c>
      <c r="F12" s="25">
        <v>0</v>
      </c>
      <c r="G12" s="25">
        <v>0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21">
        <f t="shared" si="1"/>
        <v>0</v>
      </c>
    </row>
    <row r="13" spans="1:16" ht="12.75">
      <c r="A13" t="s">
        <v>20</v>
      </c>
      <c r="D13" s="20">
        <f>D12*'Assumps Input'!$E$78</f>
        <v>0</v>
      </c>
      <c r="E13" s="20">
        <f>E12*'Assumps Input'!$E$78</f>
        <v>0</v>
      </c>
      <c r="F13" s="20">
        <f>F12*'Assumps Input'!$E$78</f>
        <v>0</v>
      </c>
      <c r="G13" s="20">
        <f>G12*'Assumps Input'!$E$78</f>
        <v>0</v>
      </c>
      <c r="H13" s="20">
        <f>H12*'Assumps Input'!$E$78</f>
        <v>0</v>
      </c>
      <c r="I13" s="20">
        <f>I12*'Assumps Input'!$E$78</f>
        <v>0</v>
      </c>
      <c r="J13" s="20">
        <f>J12*'Assumps Input'!$E$78</f>
        <v>0</v>
      </c>
      <c r="K13" s="20">
        <f>K12*'Assumps Input'!$E$78</f>
        <v>0</v>
      </c>
      <c r="L13" s="20">
        <f>L12*'Assumps Input'!$E$78</f>
        <v>0</v>
      </c>
      <c r="M13" s="20">
        <f>M12*'Assumps Input'!$E$78</f>
        <v>0</v>
      </c>
      <c r="N13" s="20">
        <f>N12*'Assumps Input'!$E$78</f>
        <v>0</v>
      </c>
      <c r="O13" s="20">
        <f>O12*'Assumps Input'!$E$78</f>
        <v>0</v>
      </c>
      <c r="P13" s="21">
        <f t="shared" si="1"/>
        <v>0</v>
      </c>
    </row>
    <row r="14" spans="1:16" ht="12.75">
      <c r="A14" s="4" t="s">
        <v>21</v>
      </c>
      <c r="D14" s="25">
        <v>0</v>
      </c>
      <c r="E14" s="25">
        <v>0</v>
      </c>
      <c r="F14" s="25">
        <v>0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25">
        <v>0</v>
      </c>
      <c r="P14" s="21">
        <f t="shared" si="1"/>
        <v>0</v>
      </c>
    </row>
    <row r="15" spans="1:16" ht="12.75">
      <c r="A15" s="4" t="s">
        <v>22</v>
      </c>
      <c r="D15" s="25">
        <v>0</v>
      </c>
      <c r="E15" s="25">
        <v>0</v>
      </c>
      <c r="F15" s="25">
        <v>0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  <c r="O15" s="25">
        <v>0</v>
      </c>
      <c r="P15" s="21">
        <f t="shared" si="1"/>
        <v>0</v>
      </c>
    </row>
    <row r="16" spans="1:16" ht="12.75">
      <c r="A16" s="19" t="s">
        <v>145</v>
      </c>
      <c r="B16" s="6"/>
      <c r="C16" s="6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21">
        <f t="shared" si="1"/>
        <v>0</v>
      </c>
    </row>
    <row r="17" spans="1:16" ht="12.75">
      <c r="A17" s="4" t="s">
        <v>23</v>
      </c>
      <c r="D17" s="25">
        <v>0</v>
      </c>
      <c r="E17" s="25">
        <v>0</v>
      </c>
      <c r="F17" s="25">
        <v>0</v>
      </c>
      <c r="G17" s="25">
        <v>0</v>
      </c>
      <c r="H17" s="25">
        <v>0</v>
      </c>
      <c r="I17" s="25">
        <v>0</v>
      </c>
      <c r="J17" s="25">
        <v>0</v>
      </c>
      <c r="K17" s="25">
        <v>0</v>
      </c>
      <c r="L17" s="25">
        <v>0</v>
      </c>
      <c r="M17" s="25">
        <v>0</v>
      </c>
      <c r="N17" s="25">
        <v>0</v>
      </c>
      <c r="O17" s="25">
        <v>0</v>
      </c>
      <c r="P17" s="21">
        <f t="shared" si="1"/>
        <v>0</v>
      </c>
    </row>
    <row r="18" spans="1:16" ht="12.75">
      <c r="A18" s="4" t="s">
        <v>26</v>
      </c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1">
        <f t="shared" si="1"/>
        <v>0</v>
      </c>
    </row>
    <row r="19" spans="1:16" ht="12.75">
      <c r="A19" s="4" t="s">
        <v>24</v>
      </c>
      <c r="D19" s="25">
        <v>0</v>
      </c>
      <c r="E19" s="25">
        <v>0</v>
      </c>
      <c r="F19" s="25">
        <v>0</v>
      </c>
      <c r="G19" s="25">
        <v>0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  <c r="M19" s="25">
        <v>0</v>
      </c>
      <c r="N19" s="25">
        <v>0</v>
      </c>
      <c r="O19" s="25">
        <v>0</v>
      </c>
      <c r="P19" s="21">
        <f t="shared" si="1"/>
        <v>0</v>
      </c>
    </row>
    <row r="20" spans="1:16" ht="12.75">
      <c r="A20" s="4" t="s">
        <v>121</v>
      </c>
      <c r="D20" s="27">
        <f>D7*'Assumps Input'!D68</f>
        <v>0</v>
      </c>
      <c r="E20" s="27">
        <f>E7*'Assumps Input'!E68</f>
        <v>0</v>
      </c>
      <c r="F20" s="27">
        <f>F7*'Assumps Input'!F68</f>
        <v>0</v>
      </c>
      <c r="G20" s="27">
        <f>G7*'Assumps Input'!G68</f>
        <v>0</v>
      </c>
      <c r="H20" s="27">
        <f>H7*'Assumps Input'!H68</f>
        <v>0</v>
      </c>
      <c r="I20" s="27">
        <f>I7*'Assumps Input'!I68</f>
        <v>0</v>
      </c>
      <c r="J20" s="27">
        <f>J7*'Assumps Input'!J68</f>
        <v>0</v>
      </c>
      <c r="K20" s="27">
        <f>K7*'Assumps Input'!K68</f>
        <v>0</v>
      </c>
      <c r="L20" s="27">
        <f>L7*'Assumps Input'!L68</f>
        <v>0</v>
      </c>
      <c r="M20" s="27">
        <f>M7*'Assumps Input'!M68</f>
        <v>0</v>
      </c>
      <c r="N20" s="27">
        <f>N7*'Assumps Input'!N68</f>
        <v>0</v>
      </c>
      <c r="O20" s="27">
        <f>O7*'Assumps Input'!O68</f>
        <v>0</v>
      </c>
      <c r="P20" s="21">
        <f t="shared" si="1"/>
        <v>0</v>
      </c>
    </row>
    <row r="21" spans="1:16" ht="12.75">
      <c r="A21" s="19" t="s">
        <v>145</v>
      </c>
      <c r="B21" s="6"/>
      <c r="C21" s="6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21">
        <f t="shared" si="1"/>
        <v>0</v>
      </c>
    </row>
    <row r="22" spans="1:16" ht="12.75">
      <c r="A22" t="s">
        <v>113</v>
      </c>
      <c r="D22" s="21">
        <f aca="true" t="shared" si="2" ref="D22:P22">SUM(D10:D21)</f>
        <v>0</v>
      </c>
      <c r="E22" s="21">
        <f t="shared" si="2"/>
        <v>0</v>
      </c>
      <c r="F22" s="21">
        <f t="shared" si="2"/>
        <v>0</v>
      </c>
      <c r="G22" s="21">
        <f t="shared" si="2"/>
        <v>0</v>
      </c>
      <c r="H22" s="21">
        <f t="shared" si="2"/>
        <v>0</v>
      </c>
      <c r="I22" s="21">
        <f t="shared" si="2"/>
        <v>0</v>
      </c>
      <c r="J22" s="21">
        <f t="shared" si="2"/>
        <v>0</v>
      </c>
      <c r="K22" s="21">
        <f t="shared" si="2"/>
        <v>0</v>
      </c>
      <c r="L22" s="21">
        <f t="shared" si="2"/>
        <v>0</v>
      </c>
      <c r="M22" s="21">
        <f t="shared" si="2"/>
        <v>0</v>
      </c>
      <c r="N22" s="21">
        <f t="shared" si="2"/>
        <v>0</v>
      </c>
      <c r="O22" s="21">
        <f t="shared" si="2"/>
        <v>0</v>
      </c>
      <c r="P22" s="21">
        <f t="shared" si="2"/>
        <v>0</v>
      </c>
    </row>
    <row r="23" spans="1:16" ht="12.75">
      <c r="A23" t="s">
        <v>150</v>
      </c>
      <c r="D23" s="21">
        <f aca="true" t="shared" si="3" ref="D23:P23">D8-D22</f>
        <v>0</v>
      </c>
      <c r="E23" s="21">
        <f t="shared" si="3"/>
        <v>0</v>
      </c>
      <c r="F23" s="21">
        <f t="shared" si="3"/>
        <v>0</v>
      </c>
      <c r="G23" s="21">
        <f t="shared" si="3"/>
        <v>0</v>
      </c>
      <c r="H23" s="21">
        <f t="shared" si="3"/>
        <v>0</v>
      </c>
      <c r="I23" s="21">
        <f t="shared" si="3"/>
        <v>0</v>
      </c>
      <c r="J23" s="21">
        <f t="shared" si="3"/>
        <v>0</v>
      </c>
      <c r="K23" s="21">
        <f t="shared" si="3"/>
        <v>0</v>
      </c>
      <c r="L23" s="21">
        <f t="shared" si="3"/>
        <v>0</v>
      </c>
      <c r="M23" s="21">
        <f t="shared" si="3"/>
        <v>0</v>
      </c>
      <c r="N23" s="21">
        <f t="shared" si="3"/>
        <v>0</v>
      </c>
      <c r="O23" s="21">
        <f t="shared" si="3"/>
        <v>0</v>
      </c>
      <c r="P23" s="21">
        <f t="shared" si="3"/>
        <v>0</v>
      </c>
    </row>
    <row r="24" spans="4:16" ht="12.75"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</row>
    <row r="25" spans="1:16" ht="12.75">
      <c r="A25" t="s">
        <v>25</v>
      </c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</row>
    <row r="26" spans="1:16" ht="12.75">
      <c r="A26" s="4" t="s">
        <v>19</v>
      </c>
      <c r="D26" s="25">
        <v>0</v>
      </c>
      <c r="E26" s="25">
        <v>0</v>
      </c>
      <c r="F26" s="25">
        <v>0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0</v>
      </c>
      <c r="O26" s="25">
        <v>0</v>
      </c>
      <c r="P26" s="21">
        <f aca="true" t="shared" si="4" ref="P26:P41">SUM(D26:O26)</f>
        <v>0</v>
      </c>
    </row>
    <row r="27" spans="1:16" ht="12.75">
      <c r="A27" t="s">
        <v>20</v>
      </c>
      <c r="D27" s="20">
        <f>D26*'Assumps Input'!$E$78</f>
        <v>0</v>
      </c>
      <c r="E27" s="20">
        <f>E26*'Assumps Input'!$E$78</f>
        <v>0</v>
      </c>
      <c r="F27" s="20">
        <f>F26*'Assumps Input'!$E$78</f>
        <v>0</v>
      </c>
      <c r="G27" s="20">
        <f>G26*'Assumps Input'!$E$78</f>
        <v>0</v>
      </c>
      <c r="H27" s="20">
        <f>H26*'Assumps Input'!$E$78</f>
        <v>0</v>
      </c>
      <c r="I27" s="20">
        <f>I26*'Assumps Input'!$E$78</f>
        <v>0</v>
      </c>
      <c r="J27" s="20">
        <f>J26*'Assumps Input'!$E$78</f>
        <v>0</v>
      </c>
      <c r="K27" s="20">
        <f>K26*'Assumps Input'!$E$78</f>
        <v>0</v>
      </c>
      <c r="L27" s="20">
        <f>L26*'Assumps Input'!$E$78</f>
        <v>0</v>
      </c>
      <c r="M27" s="20">
        <f>M26*'Assumps Input'!$E$78</f>
        <v>0</v>
      </c>
      <c r="N27" s="20">
        <f>N26*'Assumps Input'!$E$78</f>
        <v>0</v>
      </c>
      <c r="O27" s="20">
        <f>O26*'Assumps Input'!$E$78</f>
        <v>0</v>
      </c>
      <c r="P27" s="21">
        <f t="shared" si="4"/>
        <v>0</v>
      </c>
    </row>
    <row r="28" spans="1:16" ht="12.75">
      <c r="A28" s="4" t="s">
        <v>21</v>
      </c>
      <c r="D28" s="25">
        <v>0</v>
      </c>
      <c r="E28" s="25">
        <v>0</v>
      </c>
      <c r="F28" s="25">
        <v>0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25">
        <v>0</v>
      </c>
      <c r="O28" s="25">
        <v>0</v>
      </c>
      <c r="P28" s="21">
        <f t="shared" si="4"/>
        <v>0</v>
      </c>
    </row>
    <row r="29" spans="1:16" ht="12.75">
      <c r="A29" s="4" t="s">
        <v>22</v>
      </c>
      <c r="D29" s="25">
        <v>0</v>
      </c>
      <c r="E29" s="25">
        <v>0</v>
      </c>
      <c r="F29" s="25">
        <v>0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  <c r="N29" s="25">
        <v>0</v>
      </c>
      <c r="O29" s="25">
        <v>0</v>
      </c>
      <c r="P29" s="21">
        <f t="shared" si="4"/>
        <v>0</v>
      </c>
    </row>
    <row r="30" spans="1:16" ht="12.75">
      <c r="A30" s="19" t="s">
        <v>145</v>
      </c>
      <c r="B30" s="6"/>
      <c r="C30" s="6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21">
        <f t="shared" si="4"/>
        <v>0</v>
      </c>
    </row>
    <row r="31" spans="1:16" ht="12.75">
      <c r="A31" s="4" t="s">
        <v>23</v>
      </c>
      <c r="D31" s="25">
        <v>0</v>
      </c>
      <c r="E31" s="25">
        <v>0</v>
      </c>
      <c r="F31" s="25">
        <v>0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25">
        <v>0</v>
      </c>
      <c r="M31" s="25">
        <v>0</v>
      </c>
      <c r="N31" s="25">
        <v>0</v>
      </c>
      <c r="O31" s="25">
        <v>0</v>
      </c>
      <c r="P31" s="21">
        <f t="shared" si="4"/>
        <v>0</v>
      </c>
    </row>
    <row r="32" spans="1:16" ht="12.75">
      <c r="A32" s="4" t="s">
        <v>26</v>
      </c>
      <c r="D32" s="25">
        <v>0</v>
      </c>
      <c r="E32" s="25">
        <v>0</v>
      </c>
      <c r="F32" s="25">
        <v>0</v>
      </c>
      <c r="G32" s="25">
        <v>0</v>
      </c>
      <c r="H32" s="25">
        <v>0</v>
      </c>
      <c r="I32" s="25">
        <v>0</v>
      </c>
      <c r="J32" s="25">
        <v>0</v>
      </c>
      <c r="K32" s="25">
        <v>0</v>
      </c>
      <c r="L32" s="25">
        <v>0</v>
      </c>
      <c r="M32" s="25">
        <v>0</v>
      </c>
      <c r="N32" s="25">
        <v>0</v>
      </c>
      <c r="O32" s="25">
        <v>0</v>
      </c>
      <c r="P32" s="21">
        <f t="shared" si="4"/>
        <v>0</v>
      </c>
    </row>
    <row r="33" spans="1:16" ht="12.75">
      <c r="A33" s="4" t="s">
        <v>24</v>
      </c>
      <c r="D33" s="25">
        <v>0</v>
      </c>
      <c r="E33" s="25">
        <v>0</v>
      </c>
      <c r="F33" s="25">
        <v>0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  <c r="P33" s="21">
        <f t="shared" si="4"/>
        <v>0</v>
      </c>
    </row>
    <row r="34" spans="1:16" ht="12.75">
      <c r="A34" s="4" t="s">
        <v>27</v>
      </c>
      <c r="D34" s="25">
        <v>0</v>
      </c>
      <c r="E34" s="25">
        <v>0</v>
      </c>
      <c r="F34" s="25">
        <v>0</v>
      </c>
      <c r="G34" s="25">
        <v>0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  <c r="M34" s="25">
        <v>0</v>
      </c>
      <c r="N34" s="25">
        <v>0</v>
      </c>
      <c r="O34" s="25">
        <v>0</v>
      </c>
      <c r="P34" s="21">
        <f t="shared" si="4"/>
        <v>0</v>
      </c>
    </row>
    <row r="35" spans="1:16" ht="12.75">
      <c r="A35" s="19" t="s">
        <v>145</v>
      </c>
      <c r="B35" s="6"/>
      <c r="C35" s="6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21">
        <f t="shared" si="4"/>
        <v>0</v>
      </c>
    </row>
    <row r="36" spans="1:16" ht="12.75">
      <c r="A36" s="4" t="s">
        <v>28</v>
      </c>
      <c r="D36" s="25">
        <v>0</v>
      </c>
      <c r="E36" s="25">
        <v>0</v>
      </c>
      <c r="F36" s="25">
        <v>0</v>
      </c>
      <c r="G36" s="25">
        <v>0</v>
      </c>
      <c r="H36" s="25">
        <v>0</v>
      </c>
      <c r="I36" s="25">
        <v>0</v>
      </c>
      <c r="J36" s="25">
        <v>0</v>
      </c>
      <c r="K36" s="25">
        <v>0</v>
      </c>
      <c r="L36" s="25">
        <v>0</v>
      </c>
      <c r="M36" s="25">
        <v>0</v>
      </c>
      <c r="N36" s="25">
        <v>0</v>
      </c>
      <c r="O36" s="25">
        <v>0</v>
      </c>
      <c r="P36" s="21">
        <f t="shared" si="4"/>
        <v>0</v>
      </c>
    </row>
    <row r="37" spans="1:16" ht="12.75">
      <c r="A37" s="4" t="s">
        <v>29</v>
      </c>
      <c r="D37" s="25">
        <v>0</v>
      </c>
      <c r="E37" s="25">
        <v>0</v>
      </c>
      <c r="F37" s="25">
        <v>0</v>
      </c>
      <c r="G37" s="25">
        <v>0</v>
      </c>
      <c r="H37" s="25">
        <v>0</v>
      </c>
      <c r="I37" s="25">
        <v>0</v>
      </c>
      <c r="J37" s="25">
        <v>0</v>
      </c>
      <c r="K37" s="25">
        <v>0</v>
      </c>
      <c r="L37" s="25">
        <v>0</v>
      </c>
      <c r="M37" s="25">
        <v>0</v>
      </c>
      <c r="N37" s="25">
        <v>0</v>
      </c>
      <c r="O37" s="25">
        <v>0</v>
      </c>
      <c r="P37" s="21">
        <f t="shared" si="4"/>
        <v>0</v>
      </c>
    </row>
    <row r="38" spans="1:16" ht="12.75">
      <c r="A38" s="4" t="s">
        <v>30</v>
      </c>
      <c r="D38" s="25">
        <v>0</v>
      </c>
      <c r="E38" s="25">
        <v>0</v>
      </c>
      <c r="F38" s="25">
        <v>0</v>
      </c>
      <c r="G38" s="25">
        <v>0</v>
      </c>
      <c r="H38" s="25">
        <v>0</v>
      </c>
      <c r="I38" s="25">
        <v>0</v>
      </c>
      <c r="J38" s="25">
        <v>0</v>
      </c>
      <c r="K38" s="25">
        <v>0</v>
      </c>
      <c r="L38" s="25">
        <v>0</v>
      </c>
      <c r="M38" s="25">
        <v>0</v>
      </c>
      <c r="N38" s="25">
        <v>0</v>
      </c>
      <c r="O38" s="25">
        <v>0</v>
      </c>
      <c r="P38" s="21">
        <f t="shared" si="4"/>
        <v>0</v>
      </c>
    </row>
    <row r="39" spans="1:16" ht="12.75">
      <c r="A39" s="4" t="s">
        <v>174</v>
      </c>
      <c r="D39" s="20">
        <f>IF('Assumps Input'!D90=0,0+'Year 1'!O39,'Assumps Input'!D90/'Assumps Input'!D92+'Year 1'!O39)</f>
        <v>0</v>
      </c>
      <c r="E39" s="20">
        <f>IF('Assumps Input'!E90=0,0+D39,'Assumps Input'!E90/'Assumps Input'!E92+D39)</f>
        <v>0</v>
      </c>
      <c r="F39" s="20">
        <f>IF('Assumps Input'!F90=0,0+E39,'Assumps Input'!F90/'Assumps Input'!F92+E39)</f>
        <v>0</v>
      </c>
      <c r="G39" s="20">
        <f>IF('Assumps Input'!G90=0,0+F39,'Assumps Input'!G90/'Assumps Input'!G92+F39)</f>
        <v>0</v>
      </c>
      <c r="H39" s="20">
        <f>IF('Assumps Input'!H90=0,0+G39,'Assumps Input'!H90/'Assumps Input'!H92+G39)</f>
        <v>0</v>
      </c>
      <c r="I39" s="20">
        <f>IF('Assumps Input'!I90=0,0+H39,'Assumps Input'!I90/'Assumps Input'!I92+H39)</f>
        <v>0</v>
      </c>
      <c r="J39" s="20">
        <f>IF('Assumps Input'!J90=0,0+I39,'Assumps Input'!J90/'Assumps Input'!J92+I39)</f>
        <v>0</v>
      </c>
      <c r="K39" s="20">
        <f>IF('Assumps Input'!K90=0,0+J39,'Assumps Input'!K90/'Assumps Input'!K92+J39)</f>
        <v>0</v>
      </c>
      <c r="L39" s="20">
        <f>IF('Assumps Input'!L90=0,0+K39,'Assumps Input'!L90/'Assumps Input'!L92+K39)</f>
        <v>0</v>
      </c>
      <c r="M39" s="20">
        <f>IF('Assumps Input'!M90=0,0+L39,'Assumps Input'!M90/'Assumps Input'!M92+L39)</f>
        <v>0</v>
      </c>
      <c r="N39" s="20">
        <f>IF('Assumps Input'!N90=0,0+M39,'Assumps Input'!N90/'Assumps Input'!N92+M39)</f>
        <v>0</v>
      </c>
      <c r="O39" s="20">
        <f>IF('Assumps Input'!O90=0,0+N39,'Assumps Input'!O90/'Assumps Input'!O92+N39)</f>
        <v>0</v>
      </c>
      <c r="P39" s="21">
        <f t="shared" si="4"/>
        <v>0</v>
      </c>
    </row>
    <row r="40" spans="1:16" ht="12.75">
      <c r="A40" s="19" t="s">
        <v>175</v>
      </c>
      <c r="B40" s="6"/>
      <c r="C40" s="6"/>
      <c r="D40" s="20">
        <f>IF('Assumps Input'!D91=0,0+'Year 1'!O40,'Assumps Input'!D91/'Assumps Input'!D93+'Year 1'!O40)</f>
        <v>0</v>
      </c>
      <c r="E40" s="20">
        <f>IF('Assumps Input'!E91=0,0+D40,'Assumps Input'!E91/'Assumps Input'!E93+D40)</f>
        <v>0</v>
      </c>
      <c r="F40" s="20">
        <f>IF('Assumps Input'!F91=0,0+E40,'Assumps Input'!F91/'Assumps Input'!F93+E40)</f>
        <v>0</v>
      </c>
      <c r="G40" s="20">
        <f>IF('Assumps Input'!G91=0,0+F40,'Assumps Input'!G91/'Assumps Input'!G93+F40)</f>
        <v>0</v>
      </c>
      <c r="H40" s="20">
        <f>IF('Assumps Input'!H91=0,0+G40,'Assumps Input'!H91/'Assumps Input'!H93+G40)</f>
        <v>0</v>
      </c>
      <c r="I40" s="20">
        <f>IF('Assumps Input'!I91=0,0+H40,'Assumps Input'!I91/'Assumps Input'!I93+H40)</f>
        <v>0</v>
      </c>
      <c r="J40" s="20">
        <f>IF('Assumps Input'!J91=0,0+I40,'Assumps Input'!J91/'Assumps Input'!J93+I40)</f>
        <v>0</v>
      </c>
      <c r="K40" s="20">
        <f>IF('Assumps Input'!K91=0,0+J40,'Assumps Input'!K91/'Assumps Input'!K93+J40)</f>
        <v>0</v>
      </c>
      <c r="L40" s="20">
        <f>IF('Assumps Input'!L91=0,0+K40,'Assumps Input'!L91/'Assumps Input'!L93+K40)</f>
        <v>0</v>
      </c>
      <c r="M40" s="20">
        <f>IF('Assumps Input'!M91=0,0+L40,'Assumps Input'!M91/'Assumps Input'!M93+L40)</f>
        <v>0</v>
      </c>
      <c r="N40" s="20">
        <f>IF('Assumps Input'!N91=0,0+M40,'Assumps Input'!N91/'Assumps Input'!N93+M40)</f>
        <v>0</v>
      </c>
      <c r="O40" s="20">
        <f>IF('Assumps Input'!O91=0,0+N40,'Assumps Input'!O91/'Assumps Input'!O93+N40)</f>
        <v>0</v>
      </c>
      <c r="P40" s="21">
        <f t="shared" si="4"/>
        <v>0</v>
      </c>
    </row>
    <row r="41" spans="1:16" ht="12.75">
      <c r="A41" s="19" t="s">
        <v>145</v>
      </c>
      <c r="B41" s="6"/>
      <c r="C41" s="6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21">
        <f t="shared" si="4"/>
        <v>0</v>
      </c>
    </row>
    <row r="42" spans="1:16" ht="12.75">
      <c r="A42" t="s">
        <v>31</v>
      </c>
      <c r="D42" s="22">
        <f aca="true" t="shared" si="5" ref="D42:P42">SUM(D26:D41)</f>
        <v>0</v>
      </c>
      <c r="E42" s="22">
        <f t="shared" si="5"/>
        <v>0</v>
      </c>
      <c r="F42" s="22">
        <f t="shared" si="5"/>
        <v>0</v>
      </c>
      <c r="G42" s="22">
        <f t="shared" si="5"/>
        <v>0</v>
      </c>
      <c r="H42" s="22">
        <f t="shared" si="5"/>
        <v>0</v>
      </c>
      <c r="I42" s="22">
        <f t="shared" si="5"/>
        <v>0</v>
      </c>
      <c r="J42" s="22">
        <f t="shared" si="5"/>
        <v>0</v>
      </c>
      <c r="K42" s="22">
        <f t="shared" si="5"/>
        <v>0</v>
      </c>
      <c r="L42" s="22">
        <f t="shared" si="5"/>
        <v>0</v>
      </c>
      <c r="M42" s="22">
        <f t="shared" si="5"/>
        <v>0</v>
      </c>
      <c r="N42" s="22">
        <f t="shared" si="5"/>
        <v>0</v>
      </c>
      <c r="O42" s="22">
        <f t="shared" si="5"/>
        <v>0</v>
      </c>
      <c r="P42" s="22">
        <f t="shared" si="5"/>
        <v>0</v>
      </c>
    </row>
    <row r="43" spans="4:16" ht="12.75"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</row>
    <row r="44" spans="1:16" ht="12.75">
      <c r="A44" t="s">
        <v>32</v>
      </c>
      <c r="D44" s="22">
        <f aca="true" t="shared" si="6" ref="D44:P44">D23-D42</f>
        <v>0</v>
      </c>
      <c r="E44" s="22">
        <f t="shared" si="6"/>
        <v>0</v>
      </c>
      <c r="F44" s="22">
        <f t="shared" si="6"/>
        <v>0</v>
      </c>
      <c r="G44" s="22">
        <f t="shared" si="6"/>
        <v>0</v>
      </c>
      <c r="H44" s="22">
        <f t="shared" si="6"/>
        <v>0</v>
      </c>
      <c r="I44" s="22">
        <f t="shared" si="6"/>
        <v>0</v>
      </c>
      <c r="J44" s="22">
        <f t="shared" si="6"/>
        <v>0</v>
      </c>
      <c r="K44" s="22">
        <f t="shared" si="6"/>
        <v>0</v>
      </c>
      <c r="L44" s="22">
        <f t="shared" si="6"/>
        <v>0</v>
      </c>
      <c r="M44" s="22">
        <f t="shared" si="6"/>
        <v>0</v>
      </c>
      <c r="N44" s="22">
        <f t="shared" si="6"/>
        <v>0</v>
      </c>
      <c r="O44" s="22">
        <f t="shared" si="6"/>
        <v>0</v>
      </c>
      <c r="P44" s="22">
        <f t="shared" si="6"/>
        <v>0</v>
      </c>
    </row>
    <row r="45" spans="4:16" ht="12.75"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</row>
    <row r="46" spans="1:16" ht="12.75">
      <c r="A46" t="s">
        <v>114</v>
      </c>
      <c r="D46" s="23">
        <f>((C67*'Assumps Input'!D82)*1/12)+((C71*'Assumps Input'!D83)*1/12)+(('Assumps Input'!D100*'Assumps Input'!D83)*1/12)</f>
        <v>0</v>
      </c>
      <c r="E46" s="23">
        <f>((D67*'Assumps Input'!E82)*1/12)+((D71*'Assumps Input'!E83)*1/12)+(('Assumps Input'!E100*'Assumps Input'!E83)*1/12)</f>
        <v>0</v>
      </c>
      <c r="F46" s="23">
        <f>((E67*'Assumps Input'!F82)*1/12)+((E71*'Assumps Input'!F83)*1/12)+(('Assumps Input'!F100*'Assumps Input'!F83)*1/12)</f>
        <v>0</v>
      </c>
      <c r="G46" s="23">
        <f>((F67*'Assumps Input'!G82)*1/12)+((F71*'Assumps Input'!G83)*1/12)+(('Assumps Input'!G100*'Assumps Input'!G83)*1/12)</f>
        <v>0</v>
      </c>
      <c r="H46" s="23">
        <f>((G67*'Assumps Input'!H82)*1/12)+((G71*'Assumps Input'!H83)*1/12)+(('Assumps Input'!H100*'Assumps Input'!H83)*1/12)</f>
        <v>0</v>
      </c>
      <c r="I46" s="23">
        <f>((H67*'Assumps Input'!I82)*1/12)+((H71*'Assumps Input'!I83)*1/12)+(('Assumps Input'!I100*'Assumps Input'!I83)*1/12)</f>
        <v>0</v>
      </c>
      <c r="J46" s="23">
        <f>((I67*'Assumps Input'!J82)*1/12)+((I71*'Assumps Input'!J83)*1/12)+(('Assumps Input'!J100*'Assumps Input'!J83)*1/12)</f>
        <v>0</v>
      </c>
      <c r="K46" s="23">
        <f>((J67*'Assumps Input'!K82)*1/12)+((J71*'Assumps Input'!K83)*1/12)+(('Assumps Input'!K100*'Assumps Input'!K83)*1/12)</f>
        <v>0</v>
      </c>
      <c r="L46" s="23">
        <f>((K67*'Assumps Input'!L82)*1/12)+((K71*'Assumps Input'!L83)*1/12)+(('Assumps Input'!L100*'Assumps Input'!L83)*1/12)</f>
        <v>0</v>
      </c>
      <c r="M46" s="23">
        <f>((L67*'Assumps Input'!M82)*1/12)+((L71*'Assumps Input'!M83)*1/12)+(('Assumps Input'!M100*'Assumps Input'!M83)*1/12)</f>
        <v>0</v>
      </c>
      <c r="N46" s="23">
        <f>((M67*'Assumps Input'!N82)*1/12)+((M71*'Assumps Input'!N83)*1/12)+(('Assumps Input'!N100*'Assumps Input'!N83)*1/12)</f>
        <v>0</v>
      </c>
      <c r="O46" s="23">
        <f>((N67*'Assumps Input'!O82)*1/12)+((N71*'Assumps Input'!O83)*1/12)+(('Assumps Input'!O100*'Assumps Input'!O83)*1/12)</f>
        <v>0</v>
      </c>
      <c r="P46" s="22">
        <f>SUM(D46:O46)</f>
        <v>0</v>
      </c>
    </row>
    <row r="47" spans="4:16" ht="12.75"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</row>
    <row r="48" spans="4:16" ht="12.75"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</row>
    <row r="49" spans="1:16" ht="12.75">
      <c r="A49" s="4" t="s">
        <v>183</v>
      </c>
      <c r="D49" s="22">
        <f aca="true" t="shared" si="7" ref="D49:P49">D44-D46</f>
        <v>0</v>
      </c>
      <c r="E49" s="22">
        <f t="shared" si="7"/>
        <v>0</v>
      </c>
      <c r="F49" s="22">
        <f t="shared" si="7"/>
        <v>0</v>
      </c>
      <c r="G49" s="22">
        <f t="shared" si="7"/>
        <v>0</v>
      </c>
      <c r="H49" s="22">
        <f t="shared" si="7"/>
        <v>0</v>
      </c>
      <c r="I49" s="22">
        <f t="shared" si="7"/>
        <v>0</v>
      </c>
      <c r="J49" s="22">
        <f t="shared" si="7"/>
        <v>0</v>
      </c>
      <c r="K49" s="22">
        <f t="shared" si="7"/>
        <v>0</v>
      </c>
      <c r="L49" s="22">
        <f t="shared" si="7"/>
        <v>0</v>
      </c>
      <c r="M49" s="22">
        <f t="shared" si="7"/>
        <v>0</v>
      </c>
      <c r="N49" s="22">
        <f t="shared" si="7"/>
        <v>0</v>
      </c>
      <c r="O49" s="22">
        <f t="shared" si="7"/>
        <v>0</v>
      </c>
      <c r="P49" s="22">
        <f t="shared" si="7"/>
        <v>0</v>
      </c>
    </row>
    <row r="50" spans="4:16" ht="12.75"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</row>
    <row r="51" spans="1:16" ht="12.75">
      <c r="A51" s="4" t="s">
        <v>139</v>
      </c>
      <c r="B51" s="4"/>
      <c r="C51" s="8" t="s">
        <v>13</v>
      </c>
      <c r="D51" s="28" t="s">
        <v>78</v>
      </c>
      <c r="E51" s="28" t="s">
        <v>79</v>
      </c>
      <c r="F51" s="28" t="s">
        <v>80</v>
      </c>
      <c r="G51" s="28" t="s">
        <v>81</v>
      </c>
      <c r="H51" s="28" t="s">
        <v>82</v>
      </c>
      <c r="I51" s="28" t="s">
        <v>83</v>
      </c>
      <c r="J51" s="28" t="s">
        <v>84</v>
      </c>
      <c r="K51" s="28" t="s">
        <v>85</v>
      </c>
      <c r="L51" s="28" t="s">
        <v>86</v>
      </c>
      <c r="M51" s="28" t="s">
        <v>87</v>
      </c>
      <c r="N51" s="28" t="s">
        <v>88</v>
      </c>
      <c r="O51" s="28" t="s">
        <v>89</v>
      </c>
      <c r="P51" s="29"/>
    </row>
    <row r="52" spans="1:16" ht="12.75">
      <c r="A52" t="s">
        <v>33</v>
      </c>
      <c r="C52" s="1">
        <f>'Year 1'!O52</f>
        <v>0</v>
      </c>
      <c r="D52" s="22">
        <f>IF(D115&gt;'Assumps Input'!D87,D115,'Assumps Input'!D87)</f>
        <v>0</v>
      </c>
      <c r="E52" s="22">
        <f>IF(E115&gt;'Assumps Input'!E87,E115,'Assumps Input'!E87)</f>
        <v>0</v>
      </c>
      <c r="F52" s="22">
        <f>IF(F115&gt;'Assumps Input'!F87,F115,'Assumps Input'!F87)</f>
        <v>0</v>
      </c>
      <c r="G52" s="22">
        <f>IF(G115&gt;'Assumps Input'!G87,G115,'Assumps Input'!G87)</f>
        <v>0</v>
      </c>
      <c r="H52" s="22">
        <f>IF(H115&gt;'Assumps Input'!H87,H115,'Assumps Input'!H87)</f>
        <v>0</v>
      </c>
      <c r="I52" s="22">
        <f>IF(I115&gt;'Assumps Input'!I87,I115,'Assumps Input'!I87)</f>
        <v>0</v>
      </c>
      <c r="J52" s="22">
        <f>IF(J115&gt;'Assumps Input'!J87,J115,'Assumps Input'!J87)</f>
        <v>0</v>
      </c>
      <c r="K52" s="22">
        <f>IF(K115&gt;'Assumps Input'!K87,K115,'Assumps Input'!K87)</f>
        <v>0</v>
      </c>
      <c r="L52" s="22">
        <f>IF(L115&gt;'Assumps Input'!L87,L115,'Assumps Input'!L87)</f>
        <v>0</v>
      </c>
      <c r="M52" s="22">
        <f>IF(M115&gt;'Assumps Input'!M87,M115,'Assumps Input'!M87)</f>
        <v>0</v>
      </c>
      <c r="N52" s="22">
        <f>IF(N115&gt;'Assumps Input'!N87,N115,'Assumps Input'!N87)</f>
        <v>0</v>
      </c>
      <c r="O52" s="22">
        <f>IF(O115&gt;'Assumps Input'!O87,O115,'Assumps Input'!O87)</f>
        <v>0</v>
      </c>
      <c r="P52" s="21"/>
    </row>
    <row r="53" spans="1:16" ht="12.75">
      <c r="A53" t="s">
        <v>34</v>
      </c>
      <c r="C53" s="1">
        <f>'Year 1'!O53</f>
        <v>0</v>
      </c>
      <c r="D53" s="21">
        <f aca="true" t="shared" si="8" ref="D53:O53">C53+D7-D88-D20</f>
        <v>0</v>
      </c>
      <c r="E53" s="21">
        <f t="shared" si="8"/>
        <v>0</v>
      </c>
      <c r="F53" s="21">
        <f t="shared" si="8"/>
        <v>0</v>
      </c>
      <c r="G53" s="21">
        <f t="shared" si="8"/>
        <v>0</v>
      </c>
      <c r="H53" s="21">
        <f t="shared" si="8"/>
        <v>0</v>
      </c>
      <c r="I53" s="21">
        <f t="shared" si="8"/>
        <v>0</v>
      </c>
      <c r="J53" s="21">
        <f t="shared" si="8"/>
        <v>0</v>
      </c>
      <c r="K53" s="21">
        <f t="shared" si="8"/>
        <v>0</v>
      </c>
      <c r="L53" s="21">
        <f t="shared" si="8"/>
        <v>0</v>
      </c>
      <c r="M53" s="21">
        <f t="shared" si="8"/>
        <v>0</v>
      </c>
      <c r="N53" s="21">
        <f t="shared" si="8"/>
        <v>0</v>
      </c>
      <c r="O53" s="21">
        <f t="shared" si="8"/>
        <v>0</v>
      </c>
      <c r="P53" s="21"/>
    </row>
    <row r="54" spans="1:16" ht="12.75">
      <c r="A54" t="s">
        <v>14</v>
      </c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</row>
    <row r="55" spans="1:16" ht="12.75">
      <c r="A55" t="s">
        <v>35</v>
      </c>
      <c r="C55" s="1">
        <f aca="true" t="shared" si="9" ref="C55:O55">SUM(C52:C54)</f>
        <v>0</v>
      </c>
      <c r="D55" s="22">
        <f t="shared" si="9"/>
        <v>0</v>
      </c>
      <c r="E55" s="22">
        <f t="shared" si="9"/>
        <v>0</v>
      </c>
      <c r="F55" s="22">
        <f t="shared" si="9"/>
        <v>0</v>
      </c>
      <c r="G55" s="22">
        <f t="shared" si="9"/>
        <v>0</v>
      </c>
      <c r="H55" s="22">
        <f t="shared" si="9"/>
        <v>0</v>
      </c>
      <c r="I55" s="22">
        <f t="shared" si="9"/>
        <v>0</v>
      </c>
      <c r="J55" s="22">
        <f t="shared" si="9"/>
        <v>0</v>
      </c>
      <c r="K55" s="22">
        <f t="shared" si="9"/>
        <v>0</v>
      </c>
      <c r="L55" s="22">
        <f t="shared" si="9"/>
        <v>0</v>
      </c>
      <c r="M55" s="22">
        <f t="shared" si="9"/>
        <v>0</v>
      </c>
      <c r="N55" s="22">
        <f t="shared" si="9"/>
        <v>0</v>
      </c>
      <c r="O55" s="22">
        <f t="shared" si="9"/>
        <v>0</v>
      </c>
      <c r="P55" s="21"/>
    </row>
    <row r="56" spans="3:16" ht="12.75">
      <c r="C56" s="1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1"/>
    </row>
    <row r="57" spans="1:16" ht="12.75">
      <c r="A57" t="s">
        <v>146</v>
      </c>
      <c r="C57" s="1">
        <f>'Year 1'!O57</f>
        <v>0</v>
      </c>
      <c r="D57" s="22">
        <f>C57+'Assumps Input'!D89</f>
        <v>0</v>
      </c>
      <c r="E57" s="22">
        <f>D57+'Assumps Input'!E89</f>
        <v>0</v>
      </c>
      <c r="F57" s="22">
        <f>E57+'Assumps Input'!F89</f>
        <v>0</v>
      </c>
      <c r="G57" s="22">
        <f>F57+'Assumps Input'!G89</f>
        <v>0</v>
      </c>
      <c r="H57" s="22">
        <f>G57+'Assumps Input'!H89</f>
        <v>0</v>
      </c>
      <c r="I57" s="22">
        <f>H57+'Assumps Input'!I89</f>
        <v>0</v>
      </c>
      <c r="J57" s="22">
        <f>I57+'Assumps Input'!J89</f>
        <v>0</v>
      </c>
      <c r="K57" s="22">
        <f>J57+'Assumps Input'!K89</f>
        <v>0</v>
      </c>
      <c r="L57" s="22">
        <f>K57+'Assumps Input'!L89</f>
        <v>0</v>
      </c>
      <c r="M57" s="22">
        <f>L57+'Assumps Input'!M89</f>
        <v>0</v>
      </c>
      <c r="N57" s="22">
        <f>M57+'Assumps Input'!N89</f>
        <v>0</v>
      </c>
      <c r="O57" s="22">
        <f>N57+'Assumps Input'!O89</f>
        <v>0</v>
      </c>
      <c r="P57" s="21"/>
    </row>
    <row r="58" spans="1:16" ht="12.75">
      <c r="A58" t="s">
        <v>176</v>
      </c>
      <c r="C58" s="1">
        <f>'Year 1'!O58</f>
        <v>0</v>
      </c>
      <c r="D58" s="22">
        <f>C58+'Assumps Input'!D90</f>
        <v>0</v>
      </c>
      <c r="E58" s="22">
        <f>D58+'Assumps Input'!E90</f>
        <v>0</v>
      </c>
      <c r="F58" s="22">
        <f>E58+'Assumps Input'!F90</f>
        <v>0</v>
      </c>
      <c r="G58" s="22">
        <f>F58+'Assumps Input'!G90</f>
        <v>0</v>
      </c>
      <c r="H58" s="22">
        <f>G58+'Assumps Input'!H90</f>
        <v>0</v>
      </c>
      <c r="I58" s="22">
        <f>H58+'Assumps Input'!I90</f>
        <v>0</v>
      </c>
      <c r="J58" s="22">
        <f>I58+'Assumps Input'!J90</f>
        <v>0</v>
      </c>
      <c r="K58" s="22">
        <f>J58+'Assumps Input'!K90</f>
        <v>0</v>
      </c>
      <c r="L58" s="22">
        <f>K58+'Assumps Input'!L90</f>
        <v>0</v>
      </c>
      <c r="M58" s="22">
        <f>L58+'Assumps Input'!M90</f>
        <v>0</v>
      </c>
      <c r="N58" s="22">
        <f>M58+'Assumps Input'!N90</f>
        <v>0</v>
      </c>
      <c r="O58" s="22">
        <f>N58+'Assumps Input'!O90</f>
        <v>0</v>
      </c>
      <c r="P58" s="21"/>
    </row>
    <row r="59" spans="1:16" ht="12.75">
      <c r="A59" t="s">
        <v>177</v>
      </c>
      <c r="C59" s="1">
        <f>'Year 1'!O59</f>
        <v>0</v>
      </c>
      <c r="D59" s="22">
        <f>C59+'Assumps Input'!D91</f>
        <v>0</v>
      </c>
      <c r="E59" s="22">
        <f>D59+'Assumps Input'!E91</f>
        <v>0</v>
      </c>
      <c r="F59" s="22">
        <f>E59+'Assumps Input'!F91</f>
        <v>0</v>
      </c>
      <c r="G59" s="22">
        <f>F59+'Assumps Input'!G91</f>
        <v>0</v>
      </c>
      <c r="H59" s="22">
        <f>G59+'Assumps Input'!H91</f>
        <v>0</v>
      </c>
      <c r="I59" s="22">
        <f>H59+'Assumps Input'!I91</f>
        <v>0</v>
      </c>
      <c r="J59" s="22">
        <f>I59+'Assumps Input'!J91</f>
        <v>0</v>
      </c>
      <c r="K59" s="22">
        <f>J59+'Assumps Input'!K91</f>
        <v>0</v>
      </c>
      <c r="L59" s="22">
        <f>K59+'Assumps Input'!L91</f>
        <v>0</v>
      </c>
      <c r="M59" s="22">
        <f>L59+'Assumps Input'!M91</f>
        <v>0</v>
      </c>
      <c r="N59" s="22">
        <f>M59+'Assumps Input'!N91</f>
        <v>0</v>
      </c>
      <c r="O59" s="22">
        <f>N59+'Assumps Input'!O91</f>
        <v>0</v>
      </c>
      <c r="P59" s="21"/>
    </row>
    <row r="60" spans="1:16" ht="12.75">
      <c r="A60" t="s">
        <v>123</v>
      </c>
      <c r="C60" s="1">
        <f>'Year 1'!O60</f>
        <v>0</v>
      </c>
      <c r="D60" s="21">
        <f>C60-D39-D40</f>
        <v>0</v>
      </c>
      <c r="E60" s="21">
        <f aca="true" t="shared" si="10" ref="E60:O60">D60-E39-E40</f>
        <v>0</v>
      </c>
      <c r="F60" s="21">
        <f t="shared" si="10"/>
        <v>0</v>
      </c>
      <c r="G60" s="21">
        <f t="shared" si="10"/>
        <v>0</v>
      </c>
      <c r="H60" s="21">
        <f t="shared" si="10"/>
        <v>0</v>
      </c>
      <c r="I60" s="21">
        <f t="shared" si="10"/>
        <v>0</v>
      </c>
      <c r="J60" s="21">
        <f t="shared" si="10"/>
        <v>0</v>
      </c>
      <c r="K60" s="21">
        <f t="shared" si="10"/>
        <v>0</v>
      </c>
      <c r="L60" s="21">
        <f t="shared" si="10"/>
        <v>0</v>
      </c>
      <c r="M60" s="21">
        <f t="shared" si="10"/>
        <v>0</v>
      </c>
      <c r="N60" s="21">
        <f t="shared" si="10"/>
        <v>0</v>
      </c>
      <c r="O60" s="21">
        <f t="shared" si="10"/>
        <v>0</v>
      </c>
      <c r="P60" s="21"/>
    </row>
    <row r="61" spans="1:16" ht="12.75">
      <c r="A61" t="s">
        <v>36</v>
      </c>
      <c r="C61" s="21">
        <f>SUM(C57:C60)</f>
        <v>0</v>
      </c>
      <c r="D61" s="21">
        <f>SUM(D57:D60)</f>
        <v>0</v>
      </c>
      <c r="E61" s="21">
        <f aca="true" t="shared" si="11" ref="E61:O61">SUM(E57:E60)</f>
        <v>0</v>
      </c>
      <c r="F61" s="21">
        <f t="shared" si="11"/>
        <v>0</v>
      </c>
      <c r="G61" s="21">
        <f t="shared" si="11"/>
        <v>0</v>
      </c>
      <c r="H61" s="21">
        <f t="shared" si="11"/>
        <v>0</v>
      </c>
      <c r="I61" s="21">
        <f t="shared" si="11"/>
        <v>0</v>
      </c>
      <c r="J61" s="21">
        <f t="shared" si="11"/>
        <v>0</v>
      </c>
      <c r="K61" s="21">
        <f t="shared" si="11"/>
        <v>0</v>
      </c>
      <c r="L61" s="21">
        <f t="shared" si="11"/>
        <v>0</v>
      </c>
      <c r="M61" s="21">
        <f t="shared" si="11"/>
        <v>0</v>
      </c>
      <c r="N61" s="21">
        <f t="shared" si="11"/>
        <v>0</v>
      </c>
      <c r="O61" s="21">
        <f t="shared" si="11"/>
        <v>0</v>
      </c>
      <c r="P61" s="21"/>
    </row>
    <row r="62" spans="4:16" ht="12.75"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</row>
    <row r="63" spans="1:16" ht="12.75">
      <c r="A63" t="s">
        <v>37</v>
      </c>
      <c r="C63" s="1">
        <f aca="true" t="shared" si="12" ref="C63:O63">C55+C61</f>
        <v>0</v>
      </c>
      <c r="D63" s="22">
        <f t="shared" si="12"/>
        <v>0</v>
      </c>
      <c r="E63" s="22">
        <f t="shared" si="12"/>
        <v>0</v>
      </c>
      <c r="F63" s="22">
        <f t="shared" si="12"/>
        <v>0</v>
      </c>
      <c r="G63" s="22">
        <f t="shared" si="12"/>
        <v>0</v>
      </c>
      <c r="H63" s="22">
        <f t="shared" si="12"/>
        <v>0</v>
      </c>
      <c r="I63" s="22">
        <f t="shared" si="12"/>
        <v>0</v>
      </c>
      <c r="J63" s="22">
        <f t="shared" si="12"/>
        <v>0</v>
      </c>
      <c r="K63" s="22">
        <f t="shared" si="12"/>
        <v>0</v>
      </c>
      <c r="L63" s="22">
        <f t="shared" si="12"/>
        <v>0</v>
      </c>
      <c r="M63" s="22">
        <f t="shared" si="12"/>
        <v>0</v>
      </c>
      <c r="N63" s="22">
        <f t="shared" si="12"/>
        <v>0</v>
      </c>
      <c r="O63" s="22">
        <f t="shared" si="12"/>
        <v>0</v>
      </c>
      <c r="P63" s="22"/>
    </row>
    <row r="64" spans="4:16" ht="12.75"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</row>
    <row r="65" spans="1:16" ht="12.75">
      <c r="A65" t="s">
        <v>38</v>
      </c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</row>
    <row r="66" spans="1:16" ht="12.75">
      <c r="A66" t="s">
        <v>39</v>
      </c>
      <c r="C66" s="1">
        <f>'Year 1'!O66</f>
        <v>0</v>
      </c>
      <c r="D66" s="22">
        <f>'Assumps Input'!D97*(D22-D20+D42-D40-D39)</f>
        <v>0</v>
      </c>
      <c r="E66" s="22">
        <f>'Assumps Input'!E97*(E22-E20+E42-E40-E39)</f>
        <v>0</v>
      </c>
      <c r="F66" s="22">
        <f>'Assumps Input'!F97*(F22-F20+F42-F40-F39)</f>
        <v>0</v>
      </c>
      <c r="G66" s="22">
        <f>'Assumps Input'!G97*(G22-G20+G42-G40-G39)</f>
        <v>0</v>
      </c>
      <c r="H66" s="22">
        <f>'Assumps Input'!H97*(H22-H20+H42-H40-H39)</f>
        <v>0</v>
      </c>
      <c r="I66" s="22">
        <f>'Assumps Input'!I97*(I22-I20+I42-I40-I39)</f>
        <v>0</v>
      </c>
      <c r="J66" s="22">
        <f>'Assumps Input'!J97*(J22-J20+J42-J40-J39)</f>
        <v>0</v>
      </c>
      <c r="K66" s="22">
        <f>'Assumps Input'!K97*(K22-K20+K42-K40-K39)</f>
        <v>0</v>
      </c>
      <c r="L66" s="22">
        <f>'Assumps Input'!L97*(L22-L20+L42-L40-L39)</f>
        <v>0</v>
      </c>
      <c r="M66" s="22">
        <f>'Assumps Input'!M97*(M22-M20+M42-M40-M39)</f>
        <v>0</v>
      </c>
      <c r="N66" s="22">
        <f>'Assumps Input'!N97*(N22-N20+N42-N40-N39)</f>
        <v>0</v>
      </c>
      <c r="O66" s="22">
        <f>'Assumps Input'!O97*(O22-O20+O42-O40-O39)</f>
        <v>0</v>
      </c>
      <c r="P66" s="21"/>
    </row>
    <row r="67" spans="1:16" ht="12.75">
      <c r="A67" t="s">
        <v>63</v>
      </c>
      <c r="C67" s="1">
        <f>'Year 1'!O67</f>
        <v>0</v>
      </c>
      <c r="D67" s="21">
        <f>C67+(C67*'Assumps Input'!D82*1/12)+D112</f>
        <v>0</v>
      </c>
      <c r="E67" s="21">
        <f>D67+(D67*'Assumps Input'!E82*1/12)+E112</f>
        <v>0</v>
      </c>
      <c r="F67" s="21">
        <f>E67+(E67*'Assumps Input'!F82*1/12)+F112</f>
        <v>0</v>
      </c>
      <c r="G67" s="21">
        <f>F67+(F67*'Assumps Input'!G82*1/12)+G112</f>
        <v>0</v>
      </c>
      <c r="H67" s="21">
        <f>G67+(G67*'Assumps Input'!H82*1/12)+H112</f>
        <v>0</v>
      </c>
      <c r="I67" s="21">
        <f>H67+(H67*'Assumps Input'!I82*1/12)+I112</f>
        <v>0</v>
      </c>
      <c r="J67" s="21">
        <f>I67+(I67*'Assumps Input'!J82*1/12)+J112</f>
        <v>0</v>
      </c>
      <c r="K67" s="21">
        <f>J67+(J67*'Assumps Input'!K82*1/12)+K112</f>
        <v>0</v>
      </c>
      <c r="L67" s="21">
        <f>K67+(K67*'Assumps Input'!L82*1/12)+L112</f>
        <v>0</v>
      </c>
      <c r="M67" s="21">
        <f>L67+(L67*'Assumps Input'!M82*1/12)+M112</f>
        <v>0</v>
      </c>
      <c r="N67" s="21">
        <f>M67+(M67*'Assumps Input'!N82*1/12)+N112</f>
        <v>0</v>
      </c>
      <c r="O67" s="21">
        <f>N67+(N67*'Assumps Input'!O82*1/12)+O112</f>
        <v>0</v>
      </c>
      <c r="P67" s="21"/>
    </row>
    <row r="68" spans="1:16" ht="12.75">
      <c r="A68" t="s">
        <v>64</v>
      </c>
      <c r="C68" s="1">
        <f>'Year 1'!O68</f>
        <v>0</v>
      </c>
      <c r="D68" s="21">
        <f>D71*'Assumps Input'!D83*1/12</f>
        <v>0</v>
      </c>
      <c r="E68" s="21">
        <f>E71*'Assumps Input'!E83*1/12</f>
        <v>0</v>
      </c>
      <c r="F68" s="21">
        <f>F71*'Assumps Input'!F83*1/12</f>
        <v>0</v>
      </c>
      <c r="G68" s="21">
        <f>G71*'Assumps Input'!G83*1/12</f>
        <v>0</v>
      </c>
      <c r="H68" s="21">
        <f>H71*'Assumps Input'!H83*1/12</f>
        <v>0</v>
      </c>
      <c r="I68" s="21">
        <f>I71*'Assumps Input'!I83*1/12</f>
        <v>0</v>
      </c>
      <c r="J68" s="21">
        <f>J71*'Assumps Input'!J83*1/12</f>
        <v>0</v>
      </c>
      <c r="K68" s="21">
        <f>K71*'Assumps Input'!K83*1/12</f>
        <v>0</v>
      </c>
      <c r="L68" s="21">
        <f>L71*'Assumps Input'!L83*1/12</f>
        <v>0</v>
      </c>
      <c r="M68" s="21">
        <f>M71*'Assumps Input'!M83*1/12</f>
        <v>0</v>
      </c>
      <c r="N68" s="21">
        <f>N71*'Assumps Input'!N83*1/12</f>
        <v>0</v>
      </c>
      <c r="O68" s="21">
        <f>O71*'Assumps Input'!O83*1/12</f>
        <v>0</v>
      </c>
      <c r="P68" s="21"/>
    </row>
    <row r="69" spans="1:16" ht="12.75">
      <c r="A69" t="s">
        <v>40</v>
      </c>
      <c r="C69" s="1">
        <f aca="true" t="shared" si="13" ref="C69:O69">SUM(C66:C68)</f>
        <v>0</v>
      </c>
      <c r="D69" s="22">
        <f t="shared" si="13"/>
        <v>0</v>
      </c>
      <c r="E69" s="22">
        <f t="shared" si="13"/>
        <v>0</v>
      </c>
      <c r="F69" s="22">
        <f t="shared" si="13"/>
        <v>0</v>
      </c>
      <c r="G69" s="22">
        <f t="shared" si="13"/>
        <v>0</v>
      </c>
      <c r="H69" s="22">
        <f t="shared" si="13"/>
        <v>0</v>
      </c>
      <c r="I69" s="22">
        <f t="shared" si="13"/>
        <v>0</v>
      </c>
      <c r="J69" s="22">
        <f t="shared" si="13"/>
        <v>0</v>
      </c>
      <c r="K69" s="22">
        <f t="shared" si="13"/>
        <v>0</v>
      </c>
      <c r="L69" s="22">
        <f t="shared" si="13"/>
        <v>0</v>
      </c>
      <c r="M69" s="22">
        <f t="shared" si="13"/>
        <v>0</v>
      </c>
      <c r="N69" s="22">
        <f t="shared" si="13"/>
        <v>0</v>
      </c>
      <c r="O69" s="22">
        <f t="shared" si="13"/>
        <v>0</v>
      </c>
      <c r="P69" s="21"/>
    </row>
    <row r="70" spans="4:16" ht="12.75"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</row>
    <row r="71" spans="1:16" ht="12.75">
      <c r="A71" s="1" t="s">
        <v>41</v>
      </c>
      <c r="B71" s="1"/>
      <c r="C71" s="1">
        <f>'Year 1'!O71</f>
        <v>0</v>
      </c>
      <c r="D71" s="22">
        <f>C71+'Assumps Input'!D100</f>
        <v>0</v>
      </c>
      <c r="E71" s="22">
        <f>D71+'Assumps Input'!E100</f>
        <v>0</v>
      </c>
      <c r="F71" s="22">
        <f>E71+'Assumps Input'!F100</f>
        <v>0</v>
      </c>
      <c r="G71" s="22">
        <f>F71+'Assumps Input'!G100</f>
        <v>0</v>
      </c>
      <c r="H71" s="22">
        <f>G71+'Assumps Input'!H100</f>
        <v>0</v>
      </c>
      <c r="I71" s="22">
        <f>H71+'Assumps Input'!I100</f>
        <v>0</v>
      </c>
      <c r="J71" s="22">
        <f>I71+'Assumps Input'!J100</f>
        <v>0</v>
      </c>
      <c r="K71" s="22">
        <f>J71+'Assumps Input'!K100</f>
        <v>0</v>
      </c>
      <c r="L71" s="22">
        <f>K71+'Assumps Input'!L100</f>
        <v>0</v>
      </c>
      <c r="M71" s="22">
        <f>L71+'Assumps Input'!M100</f>
        <v>0</v>
      </c>
      <c r="N71" s="22">
        <f>M71+'Assumps Input'!N100</f>
        <v>0</v>
      </c>
      <c r="O71" s="22">
        <f>N71+'Assumps Input'!O100</f>
        <v>0</v>
      </c>
      <c r="P71" s="21"/>
    </row>
    <row r="72" spans="4:16" ht="12.75"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</row>
    <row r="73" spans="1:16" ht="12.75">
      <c r="A73" s="1" t="s">
        <v>62</v>
      </c>
      <c r="B73" s="1"/>
      <c r="C73" s="1">
        <f aca="true" t="shared" si="14" ref="C73:O73">C69+C71</f>
        <v>0</v>
      </c>
      <c r="D73" s="22">
        <f t="shared" si="14"/>
        <v>0</v>
      </c>
      <c r="E73" s="22">
        <f t="shared" si="14"/>
        <v>0</v>
      </c>
      <c r="F73" s="22">
        <f t="shared" si="14"/>
        <v>0</v>
      </c>
      <c r="G73" s="22">
        <f t="shared" si="14"/>
        <v>0</v>
      </c>
      <c r="H73" s="22">
        <f t="shared" si="14"/>
        <v>0</v>
      </c>
      <c r="I73" s="22">
        <f t="shared" si="14"/>
        <v>0</v>
      </c>
      <c r="J73" s="22">
        <f t="shared" si="14"/>
        <v>0</v>
      </c>
      <c r="K73" s="22">
        <f t="shared" si="14"/>
        <v>0</v>
      </c>
      <c r="L73" s="22">
        <f t="shared" si="14"/>
        <v>0</v>
      </c>
      <c r="M73" s="22">
        <f t="shared" si="14"/>
        <v>0</v>
      </c>
      <c r="N73" s="22">
        <f t="shared" si="14"/>
        <v>0</v>
      </c>
      <c r="O73" s="22">
        <f t="shared" si="14"/>
        <v>0</v>
      </c>
      <c r="P73" s="22"/>
    </row>
    <row r="74" spans="4:16" ht="12.75"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</row>
    <row r="75" spans="1:16" ht="12.75">
      <c r="A75" t="s">
        <v>42</v>
      </c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</row>
    <row r="76" spans="1:16" ht="12.75">
      <c r="A76" t="s">
        <v>43</v>
      </c>
      <c r="C76" s="1">
        <f>'Year 1'!O76</f>
        <v>0</v>
      </c>
      <c r="D76" s="22">
        <f>C76+'Assumps Input'!D101</f>
        <v>0</v>
      </c>
      <c r="E76" s="22">
        <f>D76+'Assumps Input'!E101</f>
        <v>0</v>
      </c>
      <c r="F76" s="22">
        <f>E76+'Assumps Input'!F101</f>
        <v>0</v>
      </c>
      <c r="G76" s="22">
        <f>F76+'Assumps Input'!G101</f>
        <v>0</v>
      </c>
      <c r="H76" s="22">
        <f>G76+'Assumps Input'!H101</f>
        <v>0</v>
      </c>
      <c r="I76" s="22">
        <f>H76+'Assumps Input'!I101</f>
        <v>0</v>
      </c>
      <c r="J76" s="22">
        <f>I76+'Assumps Input'!J101</f>
        <v>0</v>
      </c>
      <c r="K76" s="22">
        <f>J76+'Assumps Input'!K101</f>
        <v>0</v>
      </c>
      <c r="L76" s="22">
        <f>K76+'Assumps Input'!L101</f>
        <v>0</v>
      </c>
      <c r="M76" s="22">
        <f>L76+'Assumps Input'!M101</f>
        <v>0</v>
      </c>
      <c r="N76" s="22">
        <f>M76+'Assumps Input'!N101</f>
        <v>0</v>
      </c>
      <c r="O76" s="22">
        <f>N76+'Assumps Input'!O101</f>
        <v>0</v>
      </c>
      <c r="P76" s="21"/>
    </row>
    <row r="77" spans="1:16" ht="12.75">
      <c r="A77" t="s">
        <v>44</v>
      </c>
      <c r="C77" s="1">
        <f>'Year 1'!O77</f>
        <v>0</v>
      </c>
      <c r="D77" s="22">
        <f aca="true" t="shared" si="15" ref="D77:O77">C77+D49</f>
        <v>0</v>
      </c>
      <c r="E77" s="22">
        <f t="shared" si="15"/>
        <v>0</v>
      </c>
      <c r="F77" s="22">
        <f t="shared" si="15"/>
        <v>0</v>
      </c>
      <c r="G77" s="22">
        <f t="shared" si="15"/>
        <v>0</v>
      </c>
      <c r="H77" s="22">
        <f t="shared" si="15"/>
        <v>0</v>
      </c>
      <c r="I77" s="22">
        <f t="shared" si="15"/>
        <v>0</v>
      </c>
      <c r="J77" s="22">
        <f t="shared" si="15"/>
        <v>0</v>
      </c>
      <c r="K77" s="22">
        <f t="shared" si="15"/>
        <v>0</v>
      </c>
      <c r="L77" s="22">
        <f t="shared" si="15"/>
        <v>0</v>
      </c>
      <c r="M77" s="22">
        <f t="shared" si="15"/>
        <v>0</v>
      </c>
      <c r="N77" s="22">
        <f t="shared" si="15"/>
        <v>0</v>
      </c>
      <c r="O77" s="22">
        <f t="shared" si="15"/>
        <v>0</v>
      </c>
      <c r="P77" s="22"/>
    </row>
    <row r="78" spans="1:16" ht="12.75">
      <c r="A78" t="s">
        <v>46</v>
      </c>
      <c r="C78" s="1">
        <f aca="true" t="shared" si="16" ref="C78:O78">C76+C77</f>
        <v>0</v>
      </c>
      <c r="D78" s="22">
        <f t="shared" si="16"/>
        <v>0</v>
      </c>
      <c r="E78" s="22">
        <f t="shared" si="16"/>
        <v>0</v>
      </c>
      <c r="F78" s="22">
        <f t="shared" si="16"/>
        <v>0</v>
      </c>
      <c r="G78" s="22">
        <f t="shared" si="16"/>
        <v>0</v>
      </c>
      <c r="H78" s="22">
        <f t="shared" si="16"/>
        <v>0</v>
      </c>
      <c r="I78" s="22">
        <f t="shared" si="16"/>
        <v>0</v>
      </c>
      <c r="J78" s="22">
        <f t="shared" si="16"/>
        <v>0</v>
      </c>
      <c r="K78" s="22">
        <f t="shared" si="16"/>
        <v>0</v>
      </c>
      <c r="L78" s="22">
        <f t="shared" si="16"/>
        <v>0</v>
      </c>
      <c r="M78" s="22">
        <f t="shared" si="16"/>
        <v>0</v>
      </c>
      <c r="N78" s="22">
        <f t="shared" si="16"/>
        <v>0</v>
      </c>
      <c r="O78" s="22">
        <f t="shared" si="16"/>
        <v>0</v>
      </c>
      <c r="P78" s="22"/>
    </row>
    <row r="79" spans="3:16" ht="12.75">
      <c r="C79" s="1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</row>
    <row r="80" spans="1:16" ht="12.75">
      <c r="A80" t="s">
        <v>45</v>
      </c>
      <c r="C80" s="1">
        <f aca="true" t="shared" si="17" ref="C80:O80">C73+C78</f>
        <v>0</v>
      </c>
      <c r="D80" s="22">
        <f t="shared" si="17"/>
        <v>0</v>
      </c>
      <c r="E80" s="22">
        <f t="shared" si="17"/>
        <v>0</v>
      </c>
      <c r="F80" s="22">
        <f t="shared" si="17"/>
        <v>0</v>
      </c>
      <c r="G80" s="22">
        <f t="shared" si="17"/>
        <v>0</v>
      </c>
      <c r="H80" s="22">
        <f t="shared" si="17"/>
        <v>0</v>
      </c>
      <c r="I80" s="22">
        <f t="shared" si="17"/>
        <v>0</v>
      </c>
      <c r="J80" s="22">
        <f t="shared" si="17"/>
        <v>0</v>
      </c>
      <c r="K80" s="22">
        <f t="shared" si="17"/>
        <v>0</v>
      </c>
      <c r="L80" s="22">
        <f t="shared" si="17"/>
        <v>0</v>
      </c>
      <c r="M80" s="22">
        <f t="shared" si="17"/>
        <v>0</v>
      </c>
      <c r="N80" s="22">
        <f t="shared" si="17"/>
        <v>0</v>
      </c>
      <c r="O80" s="22">
        <f t="shared" si="17"/>
        <v>0</v>
      </c>
      <c r="P80" s="22"/>
    </row>
    <row r="81" spans="4:16" ht="12.75"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</row>
    <row r="82" spans="3:16" ht="12.75">
      <c r="C82" s="2">
        <f aca="true" t="shared" si="18" ref="C82:O82">C63-C80</f>
        <v>0</v>
      </c>
      <c r="D82" s="21">
        <f t="shared" si="18"/>
        <v>0</v>
      </c>
      <c r="E82" s="21">
        <f t="shared" si="18"/>
        <v>0</v>
      </c>
      <c r="F82" s="21">
        <f t="shared" si="18"/>
        <v>0</v>
      </c>
      <c r="G82" s="21">
        <f t="shared" si="18"/>
        <v>0</v>
      </c>
      <c r="H82" s="21">
        <f t="shared" si="18"/>
        <v>0</v>
      </c>
      <c r="I82" s="21">
        <f t="shared" si="18"/>
        <v>0</v>
      </c>
      <c r="J82" s="21">
        <f t="shared" si="18"/>
        <v>0</v>
      </c>
      <c r="K82" s="21">
        <f t="shared" si="18"/>
        <v>0</v>
      </c>
      <c r="L82" s="21">
        <f t="shared" si="18"/>
        <v>0</v>
      </c>
      <c r="M82" s="21">
        <f t="shared" si="18"/>
        <v>0</v>
      </c>
      <c r="N82" s="21">
        <f t="shared" si="18"/>
        <v>0</v>
      </c>
      <c r="O82" s="21">
        <f t="shared" si="18"/>
        <v>0</v>
      </c>
      <c r="P82" s="21"/>
    </row>
    <row r="83" spans="4:16" ht="12.75"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</row>
    <row r="84" spans="1:16" ht="12.75">
      <c r="A84" s="4" t="s">
        <v>140</v>
      </c>
      <c r="D84" s="28" t="s">
        <v>78</v>
      </c>
      <c r="E84" s="28" t="s">
        <v>79</v>
      </c>
      <c r="F84" s="28" t="s">
        <v>80</v>
      </c>
      <c r="G84" s="28" t="s">
        <v>81</v>
      </c>
      <c r="H84" s="28" t="s">
        <v>82</v>
      </c>
      <c r="I84" s="28" t="s">
        <v>83</v>
      </c>
      <c r="J84" s="28" t="s">
        <v>84</v>
      </c>
      <c r="K84" s="28" t="s">
        <v>85</v>
      </c>
      <c r="L84" s="28" t="s">
        <v>86</v>
      </c>
      <c r="M84" s="28" t="s">
        <v>87</v>
      </c>
      <c r="N84" s="28" t="s">
        <v>88</v>
      </c>
      <c r="O84" s="28" t="s">
        <v>89</v>
      </c>
      <c r="P84" s="8" t="s">
        <v>71</v>
      </c>
    </row>
    <row r="85" spans="1:16" ht="12.75">
      <c r="A85" s="4" t="s">
        <v>107</v>
      </c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</row>
    <row r="86" spans="1:16" ht="12.75">
      <c r="A86" t="s">
        <v>47</v>
      </c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</row>
    <row r="87" spans="1:16" ht="12.75">
      <c r="A87" t="s">
        <v>16</v>
      </c>
      <c r="D87" s="22">
        <f aca="true" t="shared" si="19" ref="D87:O87">D6</f>
        <v>0</v>
      </c>
      <c r="E87" s="22">
        <f t="shared" si="19"/>
        <v>0</v>
      </c>
      <c r="F87" s="22">
        <f t="shared" si="19"/>
        <v>0</v>
      </c>
      <c r="G87" s="22">
        <f t="shared" si="19"/>
        <v>0</v>
      </c>
      <c r="H87" s="22">
        <f t="shared" si="19"/>
        <v>0</v>
      </c>
      <c r="I87" s="22">
        <f t="shared" si="19"/>
        <v>0</v>
      </c>
      <c r="J87" s="22">
        <f t="shared" si="19"/>
        <v>0</v>
      </c>
      <c r="K87" s="22">
        <f t="shared" si="19"/>
        <v>0</v>
      </c>
      <c r="L87" s="22">
        <f t="shared" si="19"/>
        <v>0</v>
      </c>
      <c r="M87" s="22">
        <f t="shared" si="19"/>
        <v>0</v>
      </c>
      <c r="N87" s="22">
        <f t="shared" si="19"/>
        <v>0</v>
      </c>
      <c r="O87" s="22">
        <f t="shared" si="19"/>
        <v>0</v>
      </c>
      <c r="P87" s="21">
        <f>SUM(D87:O87)</f>
        <v>0</v>
      </c>
    </row>
    <row r="88" spans="1:16" ht="12.75">
      <c r="A88" t="s">
        <v>127</v>
      </c>
      <c r="D88" s="22">
        <f>'Year 1'!M7*'Assumps Input'!M18+'Year 1'!N7*'Assumps Input'!N17+'Year 1'!O7*'Assumps Input'!O16+D7*'Assumps Input'!D64</f>
        <v>0</v>
      </c>
      <c r="E88" s="22">
        <f>'Year 1'!N7*'Assumps Input'!N18+'Year 1'!O7*'Assumps Input'!O17+D7*'Assumps Input'!D65+E7*'Assumps Input'!E64</f>
        <v>0</v>
      </c>
      <c r="F88" s="22">
        <f>'Year 1'!O7*'Assumps Input'!O18+D7*'Assumps Input'!D66+E7*'Assumps Input'!E65+F7*'Assumps Input'!F64</f>
        <v>0</v>
      </c>
      <c r="G88" s="22">
        <f>D7*'Assumps Input'!D67+E7*'Assumps Input'!E66+F7*'Assumps Input'!F65+G7*'Assumps Input'!G64</f>
        <v>0</v>
      </c>
      <c r="H88" s="22">
        <f>E7*'Assumps Input'!E67+F7*'Assumps Input'!F66+G7*'Assumps Input'!G65+H7*'Assumps Input'!H64</f>
        <v>0</v>
      </c>
      <c r="I88" s="22">
        <f>F7*'Assumps Input'!F67+G7*'Assumps Input'!G66+H7*'Assumps Input'!H65+I7*'Assumps Input'!I64</f>
        <v>0</v>
      </c>
      <c r="J88" s="22">
        <f>G7*'Assumps Input'!G67+H7*'Assumps Input'!H66+I7*'Assumps Input'!I65+J7*'Assumps Input'!J64</f>
        <v>0</v>
      </c>
      <c r="K88" s="22">
        <f>H7*'Assumps Input'!H67+I7*'Assumps Input'!I66+J7*'Assumps Input'!J65+K7*'Assumps Input'!K64</f>
        <v>0</v>
      </c>
      <c r="L88" s="22">
        <f>I7*'Assumps Input'!I67+J7*'Assumps Input'!J66+K7*'Assumps Input'!K65+L7*'Assumps Input'!L64</f>
        <v>0</v>
      </c>
      <c r="M88" s="22">
        <f>J7*'Assumps Input'!J67+K7*'Assumps Input'!K66+L7*'Assumps Input'!L65+M7*'Assumps Input'!M64</f>
        <v>0</v>
      </c>
      <c r="N88" s="22">
        <f>K7*'Assumps Input'!K67+L7*'Assumps Input'!L66+M7*'Assumps Input'!M65+N7*'Assumps Input'!N64</f>
        <v>0</v>
      </c>
      <c r="O88" s="22">
        <f>L7*'Assumps Input'!L67+M7*'Assumps Input'!M66+N7*'Assumps Input'!N65+O7*'Assumps Input'!O64</f>
        <v>0</v>
      </c>
      <c r="P88" s="21">
        <f>SUM(D88:O88)</f>
        <v>0</v>
      </c>
    </row>
    <row r="89" spans="1:16" ht="12.75">
      <c r="A89" t="s">
        <v>48</v>
      </c>
      <c r="D89" s="22">
        <f aca="true" t="shared" si="20" ref="D89:P89">SUM(D87:D88)</f>
        <v>0</v>
      </c>
      <c r="E89" s="22">
        <f t="shared" si="20"/>
        <v>0</v>
      </c>
      <c r="F89" s="22">
        <f t="shared" si="20"/>
        <v>0</v>
      </c>
      <c r="G89" s="22">
        <f t="shared" si="20"/>
        <v>0</v>
      </c>
      <c r="H89" s="22">
        <f t="shared" si="20"/>
        <v>0</v>
      </c>
      <c r="I89" s="22">
        <f t="shared" si="20"/>
        <v>0</v>
      </c>
      <c r="J89" s="22">
        <f t="shared" si="20"/>
        <v>0</v>
      </c>
      <c r="K89" s="22">
        <f t="shared" si="20"/>
        <v>0</v>
      </c>
      <c r="L89" s="22">
        <f t="shared" si="20"/>
        <v>0</v>
      </c>
      <c r="M89" s="22">
        <f t="shared" si="20"/>
        <v>0</v>
      </c>
      <c r="N89" s="22">
        <f t="shared" si="20"/>
        <v>0</v>
      </c>
      <c r="O89" s="22">
        <f t="shared" si="20"/>
        <v>0</v>
      </c>
      <c r="P89" s="22">
        <f t="shared" si="20"/>
        <v>0</v>
      </c>
    </row>
    <row r="90" spans="4:16" ht="12.75">
      <c r="D90" s="22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</row>
    <row r="91" spans="1:16" ht="12.75">
      <c r="A91" t="s">
        <v>49</v>
      </c>
      <c r="D91" s="22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</row>
    <row r="92" spans="1:16" ht="12.75">
      <c r="A92" t="s">
        <v>130</v>
      </c>
      <c r="D92" s="22">
        <f>('Year 1'!O22-'Year 1'!O20)*'Assumps Input'!O48+(D22-D20)*'Assumps Input'!D98</f>
        <v>0</v>
      </c>
      <c r="E92" s="22">
        <f>(D22-D20)*'Assumps Input'!D97+(E22-E20)*'Assumps Input'!E98</f>
        <v>0</v>
      </c>
      <c r="F92" s="22">
        <f>(E22-E20)*'Assumps Input'!E97+(F22-F20)*'Assumps Input'!F98</f>
        <v>0</v>
      </c>
      <c r="G92" s="22">
        <f>(F22-F20)*'Assumps Input'!F97+(G22-G20)*'Assumps Input'!G98</f>
        <v>0</v>
      </c>
      <c r="H92" s="22">
        <f>(G22-G20)*'Assumps Input'!G97+(H22-H20)*'Assumps Input'!H98</f>
        <v>0</v>
      </c>
      <c r="I92" s="22">
        <f>(H22-H20)*'Assumps Input'!H97+(I22-I20)*'Assumps Input'!I98</f>
        <v>0</v>
      </c>
      <c r="J92" s="22">
        <f>(I22-I20)*'Assumps Input'!I97+(J22-J20)*'Assumps Input'!J98</f>
        <v>0</v>
      </c>
      <c r="K92" s="22">
        <f>(J22-J20)*'Assumps Input'!J97+(K22-K20)*'Assumps Input'!K98</f>
        <v>0</v>
      </c>
      <c r="L92" s="22">
        <f>(K22-K20)*'Assumps Input'!K97+(L22-L20)*'Assumps Input'!L98</f>
        <v>0</v>
      </c>
      <c r="M92" s="22">
        <f>(L22-L20)*'Assumps Input'!L97+(M22-M20)*'Assumps Input'!M98</f>
        <v>0</v>
      </c>
      <c r="N92" s="22">
        <f>(M22-M20)*'Assumps Input'!M97+(N22-N20)*'Assumps Input'!N98</f>
        <v>0</v>
      </c>
      <c r="O92" s="22">
        <f>(N22-N20)*'Assumps Input'!N97+(O22-O20)*'Assumps Input'!O98</f>
        <v>0</v>
      </c>
      <c r="P92" s="22">
        <f>SUM(D92:O92)</f>
        <v>0</v>
      </c>
    </row>
    <row r="93" spans="4:16" ht="12.75"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</row>
    <row r="94" spans="1:16" ht="12.75">
      <c r="A94" t="s">
        <v>50</v>
      </c>
      <c r="D94" s="1">
        <f>('Year 1'!O42-'Year 1'!O39-'Year 1'!O40)*'Assumps Input'!O48+(D42-D39-D40)*'Assumps Input'!D98</f>
        <v>0</v>
      </c>
      <c r="E94" s="22">
        <f>(D42-D39-D40)*'Assumps Input'!D97+(E42-E39-E40)*'Assumps Input'!E98</f>
        <v>0</v>
      </c>
      <c r="F94" s="22">
        <f>(E42-E39-E40)*'Assumps Input'!E97+(F42-F39-F40)*'Assumps Input'!F98</f>
        <v>0</v>
      </c>
      <c r="G94" s="22">
        <f>(F42-F39-F40)*'Assumps Input'!F97+(G42-G39-G40)*'Assumps Input'!G98</f>
        <v>0</v>
      </c>
      <c r="H94" s="22">
        <f>(G42-G39-G40)*'Assumps Input'!G97+(H42-H39-H40)*'Assumps Input'!H98</f>
        <v>0</v>
      </c>
      <c r="I94" s="22">
        <f>(H42-H39-H40)*'Assumps Input'!H97+(I42-I39-I40)*'Assumps Input'!I98</f>
        <v>0</v>
      </c>
      <c r="J94" s="22">
        <f>(I42-I39-I40)*'Assumps Input'!I97+(J42-J39-J40)*'Assumps Input'!J98</f>
        <v>0</v>
      </c>
      <c r="K94" s="22">
        <f>(J42-J39-J40)*'Assumps Input'!J97+(K42-K39-K40)*'Assumps Input'!K98</f>
        <v>0</v>
      </c>
      <c r="L94" s="22">
        <f>(K42-K39-K40)*'Assumps Input'!K97+(L42-L39-L40)*'Assumps Input'!L98</f>
        <v>0</v>
      </c>
      <c r="M94" s="22">
        <f>(L42-L39-L40)*'Assumps Input'!L97+(M42-M39-M40)*'Assumps Input'!M98</f>
        <v>0</v>
      </c>
      <c r="N94" s="22">
        <f>(M42-M39-M40)*'Assumps Input'!M97+(N42-N39-N40)*'Assumps Input'!N98</f>
        <v>0</v>
      </c>
      <c r="O94" s="22">
        <f>(N42-N39-N40)*'Assumps Input'!N97+(O42-O39-O40)*'Assumps Input'!O98</f>
        <v>0</v>
      </c>
      <c r="P94" s="22">
        <f>SUM(D94:O94)</f>
        <v>0</v>
      </c>
    </row>
    <row r="95" spans="4:16" ht="12.75"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</row>
    <row r="96" spans="1:16" ht="12.75">
      <c r="A96" t="s">
        <v>64</v>
      </c>
      <c r="D96" s="22">
        <f aca="true" t="shared" si="21" ref="D96:O96">C68</f>
        <v>0</v>
      </c>
      <c r="E96" s="22">
        <f t="shared" si="21"/>
        <v>0</v>
      </c>
      <c r="F96" s="22">
        <f t="shared" si="21"/>
        <v>0</v>
      </c>
      <c r="G96" s="22">
        <f t="shared" si="21"/>
        <v>0</v>
      </c>
      <c r="H96" s="22">
        <f t="shared" si="21"/>
        <v>0</v>
      </c>
      <c r="I96" s="22">
        <f t="shared" si="21"/>
        <v>0</v>
      </c>
      <c r="J96" s="22">
        <f t="shared" si="21"/>
        <v>0</v>
      </c>
      <c r="K96" s="22">
        <f t="shared" si="21"/>
        <v>0</v>
      </c>
      <c r="L96" s="22">
        <f t="shared" si="21"/>
        <v>0</v>
      </c>
      <c r="M96" s="22">
        <f t="shared" si="21"/>
        <v>0</v>
      </c>
      <c r="N96" s="22">
        <f t="shared" si="21"/>
        <v>0</v>
      </c>
      <c r="O96" s="22">
        <f t="shared" si="21"/>
        <v>0</v>
      </c>
      <c r="P96" s="22">
        <f>SUM(D96:O96)</f>
        <v>0</v>
      </c>
    </row>
    <row r="97" spans="1:16" ht="12.75">
      <c r="A97" t="s">
        <v>51</v>
      </c>
      <c r="D97" s="22">
        <f aca="true" t="shared" si="22" ref="D97:P97">SUM(D92:D96)</f>
        <v>0</v>
      </c>
      <c r="E97" s="22">
        <f t="shared" si="22"/>
        <v>0</v>
      </c>
      <c r="F97" s="22">
        <f t="shared" si="22"/>
        <v>0</v>
      </c>
      <c r="G97" s="22">
        <f t="shared" si="22"/>
        <v>0</v>
      </c>
      <c r="H97" s="22">
        <f t="shared" si="22"/>
        <v>0</v>
      </c>
      <c r="I97" s="22">
        <f t="shared" si="22"/>
        <v>0</v>
      </c>
      <c r="J97" s="22">
        <f t="shared" si="22"/>
        <v>0</v>
      </c>
      <c r="K97" s="22">
        <f t="shared" si="22"/>
        <v>0</v>
      </c>
      <c r="L97" s="22">
        <f t="shared" si="22"/>
        <v>0</v>
      </c>
      <c r="M97" s="22">
        <f t="shared" si="22"/>
        <v>0</v>
      </c>
      <c r="N97" s="22">
        <f t="shared" si="22"/>
        <v>0</v>
      </c>
      <c r="O97" s="22">
        <f t="shared" si="22"/>
        <v>0</v>
      </c>
      <c r="P97" s="22">
        <f t="shared" si="22"/>
        <v>0</v>
      </c>
    </row>
    <row r="98" spans="1:16" ht="12.75">
      <c r="A98" s="4" t="s">
        <v>108</v>
      </c>
      <c r="B98" s="4"/>
      <c r="D98" s="22">
        <f aca="true" t="shared" si="23" ref="D98:P98">D89-D97</f>
        <v>0</v>
      </c>
      <c r="E98" s="22">
        <f t="shared" si="23"/>
        <v>0</v>
      </c>
      <c r="F98" s="22">
        <f t="shared" si="23"/>
        <v>0</v>
      </c>
      <c r="G98" s="22">
        <f t="shared" si="23"/>
        <v>0</v>
      </c>
      <c r="H98" s="22">
        <f t="shared" si="23"/>
        <v>0</v>
      </c>
      <c r="I98" s="22">
        <f t="shared" si="23"/>
        <v>0</v>
      </c>
      <c r="J98" s="22">
        <f t="shared" si="23"/>
        <v>0</v>
      </c>
      <c r="K98" s="22">
        <f t="shared" si="23"/>
        <v>0</v>
      </c>
      <c r="L98" s="22">
        <f t="shared" si="23"/>
        <v>0</v>
      </c>
      <c r="M98" s="22">
        <f t="shared" si="23"/>
        <v>0</v>
      </c>
      <c r="N98" s="22">
        <f t="shared" si="23"/>
        <v>0</v>
      </c>
      <c r="O98" s="22">
        <f t="shared" si="23"/>
        <v>0</v>
      </c>
      <c r="P98" s="22">
        <f t="shared" si="23"/>
        <v>0</v>
      </c>
    </row>
    <row r="99" spans="4:16" ht="12.75"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</row>
    <row r="100" spans="1:16" ht="12.75">
      <c r="A100" s="4" t="s">
        <v>109</v>
      </c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</row>
    <row r="101" spans="1:16" ht="12.75">
      <c r="A101" s="34" t="s">
        <v>148</v>
      </c>
      <c r="D101" s="22">
        <f>-'Assumps Input'!D89</f>
        <v>0</v>
      </c>
      <c r="E101" s="22">
        <f>-'Assumps Input'!E89</f>
        <v>0</v>
      </c>
      <c r="F101" s="22">
        <f>-'Assumps Input'!F89</f>
        <v>0</v>
      </c>
      <c r="G101" s="22">
        <f>-'Assumps Input'!G89</f>
        <v>0</v>
      </c>
      <c r="H101" s="22">
        <f>-'Assumps Input'!H89</f>
        <v>0</v>
      </c>
      <c r="I101" s="22">
        <f>-'Assumps Input'!I89</f>
        <v>0</v>
      </c>
      <c r="J101" s="22">
        <f>-'Assumps Input'!J89</f>
        <v>0</v>
      </c>
      <c r="K101" s="22">
        <f>-'Assumps Input'!K89</f>
        <v>0</v>
      </c>
      <c r="L101" s="22">
        <f>-'Assumps Input'!L89</f>
        <v>0</v>
      </c>
      <c r="M101" s="22">
        <f>-'Assumps Input'!M89</f>
        <v>0</v>
      </c>
      <c r="N101" s="22">
        <f>-'Assumps Input'!N89</f>
        <v>0</v>
      </c>
      <c r="O101" s="22">
        <f>-'Assumps Input'!O89</f>
        <v>0</v>
      </c>
      <c r="P101" s="21">
        <f>SUM(D101:O101)</f>
        <v>0</v>
      </c>
    </row>
    <row r="102" spans="1:16" ht="12.75">
      <c r="A102" s="34" t="s">
        <v>178</v>
      </c>
      <c r="D102" s="22">
        <f>-'Assumps Input'!D90</f>
        <v>0</v>
      </c>
      <c r="E102" s="22">
        <f>-'Assumps Input'!E90</f>
        <v>0</v>
      </c>
      <c r="F102" s="22">
        <f>-'Assumps Input'!F90</f>
        <v>0</v>
      </c>
      <c r="G102" s="22">
        <f>-'Assumps Input'!G90</f>
        <v>0</v>
      </c>
      <c r="H102" s="22">
        <f>-'Assumps Input'!H90</f>
        <v>0</v>
      </c>
      <c r="I102" s="22">
        <f>-'Assumps Input'!I90</f>
        <v>0</v>
      </c>
      <c r="J102" s="22">
        <f>-'Assumps Input'!J90</f>
        <v>0</v>
      </c>
      <c r="K102" s="22">
        <f>-'Assumps Input'!K90</f>
        <v>0</v>
      </c>
      <c r="L102" s="22">
        <f>-'Assumps Input'!L90</f>
        <v>0</v>
      </c>
      <c r="M102" s="22">
        <f>-'Assumps Input'!M90</f>
        <v>0</v>
      </c>
      <c r="N102" s="22">
        <f>-'Assumps Input'!N90</f>
        <v>0</v>
      </c>
      <c r="O102" s="22">
        <f>-'Assumps Input'!O90</f>
        <v>0</v>
      </c>
      <c r="P102" s="21">
        <f>SUM(D102:O102)</f>
        <v>0</v>
      </c>
    </row>
    <row r="103" spans="1:16" ht="12.75">
      <c r="A103" t="s">
        <v>179</v>
      </c>
      <c r="D103" s="22">
        <f>-'Assumps Input'!D91</f>
        <v>0</v>
      </c>
      <c r="E103" s="22">
        <f>-'Assumps Input'!E91</f>
        <v>0</v>
      </c>
      <c r="F103" s="22">
        <f>-'Assumps Input'!F91</f>
        <v>0</v>
      </c>
      <c r="G103" s="22">
        <f>-'Assumps Input'!G91</f>
        <v>0</v>
      </c>
      <c r="H103" s="22">
        <f>-'Assumps Input'!H91</f>
        <v>0</v>
      </c>
      <c r="I103" s="22">
        <f>-'Assumps Input'!I91</f>
        <v>0</v>
      </c>
      <c r="J103" s="22">
        <f>-'Assumps Input'!J91</f>
        <v>0</v>
      </c>
      <c r="K103" s="22">
        <f>-'Assumps Input'!K91</f>
        <v>0</v>
      </c>
      <c r="L103" s="22">
        <f>-'Assumps Input'!L91</f>
        <v>0</v>
      </c>
      <c r="M103" s="22">
        <f>-'Assumps Input'!M91</f>
        <v>0</v>
      </c>
      <c r="N103" s="22">
        <f>-'Assumps Input'!N91</f>
        <v>0</v>
      </c>
      <c r="O103" s="22">
        <f>-'Assumps Input'!O91</f>
        <v>0</v>
      </c>
      <c r="P103" s="21">
        <f>SUM(D103:O103)</f>
        <v>0</v>
      </c>
    </row>
    <row r="104" spans="1:16" ht="12.75">
      <c r="A104" s="4" t="s">
        <v>149</v>
      </c>
      <c r="D104" s="22">
        <f>SUM(D101:D103)</f>
        <v>0</v>
      </c>
      <c r="E104" s="22">
        <f aca="true" t="shared" si="24" ref="E104:O104">SUM(E101:E103)</f>
        <v>0</v>
      </c>
      <c r="F104" s="22">
        <f t="shared" si="24"/>
        <v>0</v>
      </c>
      <c r="G104" s="22">
        <f t="shared" si="24"/>
        <v>0</v>
      </c>
      <c r="H104" s="22">
        <f t="shared" si="24"/>
        <v>0</v>
      </c>
      <c r="I104" s="22">
        <f t="shared" si="24"/>
        <v>0</v>
      </c>
      <c r="J104" s="22">
        <f t="shared" si="24"/>
        <v>0</v>
      </c>
      <c r="K104" s="22">
        <f t="shared" si="24"/>
        <v>0</v>
      </c>
      <c r="L104" s="22">
        <f t="shared" si="24"/>
        <v>0</v>
      </c>
      <c r="M104" s="22">
        <f t="shared" si="24"/>
        <v>0</v>
      </c>
      <c r="N104" s="22">
        <f t="shared" si="24"/>
        <v>0</v>
      </c>
      <c r="O104" s="22">
        <f t="shared" si="24"/>
        <v>0</v>
      </c>
      <c r="P104" s="22">
        <f>SUM(D104:O104)</f>
        <v>0</v>
      </c>
    </row>
    <row r="105" spans="4:16" ht="12.75"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</row>
    <row r="106" spans="1:16" ht="12.75">
      <c r="A106" s="4" t="s">
        <v>110</v>
      </c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</row>
    <row r="107" spans="1:16" ht="12.75">
      <c r="A107" t="s">
        <v>52</v>
      </c>
      <c r="D107" s="22">
        <f>'Assumps Input'!D101</f>
        <v>0</v>
      </c>
      <c r="E107" s="22">
        <f>'Assumps Input'!E101</f>
        <v>0</v>
      </c>
      <c r="F107" s="22">
        <f>'Assumps Input'!F101</f>
        <v>0</v>
      </c>
      <c r="G107" s="22">
        <f>'Assumps Input'!G101</f>
        <v>0</v>
      </c>
      <c r="H107" s="22">
        <f>'Assumps Input'!H101</f>
        <v>0</v>
      </c>
      <c r="I107" s="22">
        <f>'Assumps Input'!I101</f>
        <v>0</v>
      </c>
      <c r="J107" s="22">
        <f>'Assumps Input'!J101</f>
        <v>0</v>
      </c>
      <c r="K107" s="22">
        <f>'Assumps Input'!K101</f>
        <v>0</v>
      </c>
      <c r="L107" s="22">
        <f>'Assumps Input'!L101</f>
        <v>0</v>
      </c>
      <c r="M107" s="22">
        <f>'Assumps Input'!M101</f>
        <v>0</v>
      </c>
      <c r="N107" s="22">
        <f>'Assumps Input'!N101</f>
        <v>0</v>
      </c>
      <c r="O107" s="22">
        <f>'Assumps Input'!O101</f>
        <v>0</v>
      </c>
      <c r="P107" s="22">
        <f>SUM(D107:O107)</f>
        <v>0</v>
      </c>
    </row>
    <row r="108" spans="1:16" ht="12.75">
      <c r="A108" t="s">
        <v>128</v>
      </c>
      <c r="D108" s="22">
        <f>'Assumps Input'!D100</f>
        <v>0</v>
      </c>
      <c r="E108" s="22">
        <f>'Assumps Input'!E100</f>
        <v>0</v>
      </c>
      <c r="F108" s="22">
        <f>'Assumps Input'!F100</f>
        <v>0</v>
      </c>
      <c r="G108" s="22">
        <f>'Assumps Input'!G100</f>
        <v>0</v>
      </c>
      <c r="H108" s="22">
        <f>'Assumps Input'!H100</f>
        <v>0</v>
      </c>
      <c r="I108" s="22">
        <f>'Assumps Input'!I100</f>
        <v>0</v>
      </c>
      <c r="J108" s="22">
        <f>'Assumps Input'!J100</f>
        <v>0</v>
      </c>
      <c r="K108" s="22">
        <f>'Assumps Input'!K100</f>
        <v>0</v>
      </c>
      <c r="L108" s="22">
        <f>'Assumps Input'!L100</f>
        <v>0</v>
      </c>
      <c r="M108" s="22">
        <f>'Assumps Input'!M100</f>
        <v>0</v>
      </c>
      <c r="N108" s="22">
        <f>'Assumps Input'!N100</f>
        <v>0</v>
      </c>
      <c r="O108" s="22">
        <f>'Assumps Input'!O100</f>
        <v>0</v>
      </c>
      <c r="P108" s="22">
        <f>SUM(D108:O108)</f>
        <v>0</v>
      </c>
    </row>
    <row r="109" spans="1:16" ht="12.75">
      <c r="A109" s="4" t="s">
        <v>115</v>
      </c>
      <c r="B109" s="4"/>
      <c r="C109" s="4"/>
      <c r="D109" s="22">
        <f aca="true" t="shared" si="25" ref="D109:O109">SUM(D107:D108)</f>
        <v>0</v>
      </c>
      <c r="E109" s="22">
        <f t="shared" si="25"/>
        <v>0</v>
      </c>
      <c r="F109" s="22">
        <f t="shared" si="25"/>
        <v>0</v>
      </c>
      <c r="G109" s="22">
        <f t="shared" si="25"/>
        <v>0</v>
      </c>
      <c r="H109" s="22">
        <f t="shared" si="25"/>
        <v>0</v>
      </c>
      <c r="I109" s="22">
        <f t="shared" si="25"/>
        <v>0</v>
      </c>
      <c r="J109" s="22">
        <f t="shared" si="25"/>
        <v>0</v>
      </c>
      <c r="K109" s="22">
        <f t="shared" si="25"/>
        <v>0</v>
      </c>
      <c r="L109" s="22">
        <f t="shared" si="25"/>
        <v>0</v>
      </c>
      <c r="M109" s="22">
        <f t="shared" si="25"/>
        <v>0</v>
      </c>
      <c r="N109" s="22">
        <f t="shared" si="25"/>
        <v>0</v>
      </c>
      <c r="O109" s="22">
        <f t="shared" si="25"/>
        <v>0</v>
      </c>
      <c r="P109" s="22">
        <f>SUM(D109:O109)</f>
        <v>0</v>
      </c>
    </row>
    <row r="110" spans="4:16" ht="12.75"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</row>
    <row r="111" spans="1:16" ht="12.75">
      <c r="A111" t="s">
        <v>59</v>
      </c>
      <c r="D111" s="22">
        <f>D98+D104+D109</f>
        <v>0</v>
      </c>
      <c r="E111" s="22">
        <f aca="true" t="shared" si="26" ref="E111:P111">E98+E104+E109</f>
        <v>0</v>
      </c>
      <c r="F111" s="22">
        <f t="shared" si="26"/>
        <v>0</v>
      </c>
      <c r="G111" s="22">
        <f t="shared" si="26"/>
        <v>0</v>
      </c>
      <c r="H111" s="22">
        <f t="shared" si="26"/>
        <v>0</v>
      </c>
      <c r="I111" s="22">
        <f t="shared" si="26"/>
        <v>0</v>
      </c>
      <c r="J111" s="22">
        <f t="shared" si="26"/>
        <v>0</v>
      </c>
      <c r="K111" s="22">
        <f t="shared" si="26"/>
        <v>0</v>
      </c>
      <c r="L111" s="22">
        <f t="shared" si="26"/>
        <v>0</v>
      </c>
      <c r="M111" s="22">
        <f t="shared" si="26"/>
        <v>0</v>
      </c>
      <c r="N111" s="22">
        <f t="shared" si="26"/>
        <v>0</v>
      </c>
      <c r="O111" s="22">
        <f t="shared" si="26"/>
        <v>0</v>
      </c>
      <c r="P111" s="22">
        <f t="shared" si="26"/>
        <v>0</v>
      </c>
    </row>
    <row r="112" spans="1:16" ht="12.75">
      <c r="A112" t="s">
        <v>116</v>
      </c>
      <c r="D112" s="22">
        <f>IF((D114+D111)&gt;'Assumps Input'!D87,(IF(AND(C67&gt;-1,C67&lt;=(ABS(D111))),(-C67),'Assumps Input'!D87-(D114+D111))),('Assumps Input'!D87-(D114+D111)))</f>
        <v>0</v>
      </c>
      <c r="E112" s="22">
        <f>IF((E114+E111)&gt;'Assumps Input'!E87,(IF(AND(D67&gt;-1,D67&lt;=(ABS(E111))),(-D67),'Assumps Input'!E87-(E114+E111))),('Assumps Input'!E87-(E114+E111)))</f>
        <v>0</v>
      </c>
      <c r="F112" s="22">
        <f>IF((F114+F111)&gt;'Assumps Input'!F87,(IF(AND(E67&gt;-1,E67&lt;=(ABS(F111))),(-E67),'Assumps Input'!F87-(F114+F111))),('Assumps Input'!F87-(F114+F111)))</f>
        <v>0</v>
      </c>
      <c r="G112" s="22">
        <f>IF((G114+G111)&gt;'Assumps Input'!G87,(IF(AND(F67&gt;-1,F67&lt;=(ABS(G111))),(-F67),'Assumps Input'!G87-(G114+G111))),('Assumps Input'!G87-(G114+G111)))</f>
        <v>0</v>
      </c>
      <c r="H112" s="22">
        <f>IF((H114+H111)&gt;'Assumps Input'!H87,(IF(AND(G67&gt;-1,G67&lt;=(ABS(H111))),(-G67),'Assumps Input'!H87-(H114+H111))),('Assumps Input'!H87-(H114+H111)))</f>
        <v>0</v>
      </c>
      <c r="I112" s="22">
        <f>IF((I114+I111)&gt;'Assumps Input'!I87,(IF(AND(H67&gt;-1,H67&lt;=(ABS(I111))),(-H67),'Assumps Input'!I87-(I114+I111))),('Assumps Input'!I87-(I114+I111)))</f>
        <v>0</v>
      </c>
      <c r="J112" s="22">
        <f>IF((J114+J111)&gt;'Assumps Input'!J87,(IF(AND(I67&gt;-1,I67&lt;=(ABS(J111))),(-I67),'Assumps Input'!J87-(J114+J111))),('Assumps Input'!J87-(J114+J111)))</f>
        <v>0</v>
      </c>
      <c r="K112" s="22">
        <f>IF((K114+K111)&gt;'Assumps Input'!K87,(IF(AND(J67&gt;-1,J67&lt;=(ABS(K111))),(-J67),'Assumps Input'!K87-(K114+K111))),('Assumps Input'!K87-(K114+K111)))</f>
        <v>0</v>
      </c>
      <c r="L112" s="22">
        <f>IF((L114+L111)&gt;'Assumps Input'!L87,(IF(AND(K67&gt;-1,K67&lt;=(ABS(L111))),(-K67),'Assumps Input'!L87-(L114+L111))),('Assumps Input'!L87-(L114+L111)))</f>
        <v>0</v>
      </c>
      <c r="M112" s="22">
        <f>IF((M114+M111)&gt;'Assumps Input'!M87,(IF(AND(L67&gt;-1,L67&lt;=(ABS(M111))),(-L67),'Assumps Input'!M87-(M114+M111))),('Assumps Input'!M87-(M114+M111)))</f>
        <v>0</v>
      </c>
      <c r="N112" s="22">
        <f>IF((N114+N111)&gt;'Assumps Input'!N87,(IF(AND(M67&gt;-1,M67&lt;=(ABS(N111))),(-M67),'Assumps Input'!N87-(N114+N111))),('Assumps Input'!N87-(N114+N111)))</f>
        <v>0</v>
      </c>
      <c r="O112" s="22">
        <f>IF((O114+O111)&gt;'Assumps Input'!O87,(IF(AND(N67&gt;-1,N67&lt;=(ABS(O111))),(-N67),'Assumps Input'!O87-(O114+O111))),('Assumps Input'!O87-(O114+O111)))</f>
        <v>0</v>
      </c>
      <c r="P112" s="22">
        <f>SUM(D112:O112)</f>
        <v>0</v>
      </c>
    </row>
    <row r="113" spans="4:16" ht="12.75"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2"/>
    </row>
    <row r="114" spans="1:16" ht="12.75">
      <c r="A114" t="s">
        <v>60</v>
      </c>
      <c r="D114" s="22">
        <f aca="true" t="shared" si="27" ref="D114:O114">+C52</f>
        <v>0</v>
      </c>
      <c r="E114" s="22">
        <f t="shared" si="27"/>
        <v>0</v>
      </c>
      <c r="F114" s="22">
        <f t="shared" si="27"/>
        <v>0</v>
      </c>
      <c r="G114" s="22">
        <f t="shared" si="27"/>
        <v>0</v>
      </c>
      <c r="H114" s="22">
        <f t="shared" si="27"/>
        <v>0</v>
      </c>
      <c r="I114" s="22">
        <f t="shared" si="27"/>
        <v>0</v>
      </c>
      <c r="J114" s="22">
        <f t="shared" si="27"/>
        <v>0</v>
      </c>
      <c r="K114" s="22">
        <f t="shared" si="27"/>
        <v>0</v>
      </c>
      <c r="L114" s="22">
        <f t="shared" si="27"/>
        <v>0</v>
      </c>
      <c r="M114" s="22">
        <f t="shared" si="27"/>
        <v>0</v>
      </c>
      <c r="N114" s="22">
        <f t="shared" si="27"/>
        <v>0</v>
      </c>
      <c r="O114" s="22">
        <f t="shared" si="27"/>
        <v>0</v>
      </c>
      <c r="P114" s="22">
        <f>D114</f>
        <v>0</v>
      </c>
    </row>
    <row r="115" spans="1:16" ht="12.75">
      <c r="A115" t="s">
        <v>61</v>
      </c>
      <c r="D115" s="21">
        <f aca="true" t="shared" si="28" ref="D115:P115">SUM(D111:D114)</f>
        <v>0</v>
      </c>
      <c r="E115" s="21">
        <f t="shared" si="28"/>
        <v>0</v>
      </c>
      <c r="F115" s="21">
        <f t="shared" si="28"/>
        <v>0</v>
      </c>
      <c r="G115" s="21">
        <f t="shared" si="28"/>
        <v>0</v>
      </c>
      <c r="H115" s="21">
        <f t="shared" si="28"/>
        <v>0</v>
      </c>
      <c r="I115" s="21">
        <f t="shared" si="28"/>
        <v>0</v>
      </c>
      <c r="J115" s="21">
        <f t="shared" si="28"/>
        <v>0</v>
      </c>
      <c r="K115" s="21">
        <f t="shared" si="28"/>
        <v>0</v>
      </c>
      <c r="L115" s="21">
        <f t="shared" si="28"/>
        <v>0</v>
      </c>
      <c r="M115" s="21">
        <f t="shared" si="28"/>
        <v>0</v>
      </c>
      <c r="N115" s="21">
        <f t="shared" si="28"/>
        <v>0</v>
      </c>
      <c r="O115" s="21">
        <f t="shared" si="28"/>
        <v>0</v>
      </c>
      <c r="P115" s="21">
        <f t="shared" si="28"/>
        <v>0</v>
      </c>
    </row>
    <row r="116" spans="4:16" ht="12.75"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</row>
  </sheetData>
  <sheetProtection sheet="1" objects="1" scenarios="1"/>
  <printOptions/>
  <pageMargins left="0.75" right="0.75" top="1" bottom="1" header="0.5" footer="0.5"/>
  <pageSetup fitToHeight="3" horizontalDpi="300" verticalDpi="300" orientation="landscape" scale="68" r:id="rId1"/>
  <rowBreaks count="2" manualBreakCount="2">
    <brk id="49" max="255" man="1"/>
    <brk id="82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P116"/>
  <sheetViews>
    <sheetView zoomScalePageLayoutView="0" workbookViewId="0" topLeftCell="A76">
      <selection activeCell="P94" sqref="P94"/>
    </sheetView>
  </sheetViews>
  <sheetFormatPr defaultColWidth="8.8515625" defaultRowHeight="12.75"/>
  <cols>
    <col min="1" max="1" width="27.140625" style="0" customWidth="1"/>
    <col min="2" max="2" width="5.7109375" style="0" customWidth="1"/>
    <col min="3" max="3" width="14.421875" style="0" bestFit="1" customWidth="1"/>
    <col min="4" max="16" width="10.28125" style="0" customWidth="1"/>
  </cols>
  <sheetData>
    <row r="1" spans="1:4" ht="12.75">
      <c r="A1" s="4" t="s">
        <v>94</v>
      </c>
      <c r="C1" s="3">
        <f ca="1">NOW()</f>
        <v>43786.67234548611</v>
      </c>
      <c r="D1" t="s">
        <v>18</v>
      </c>
    </row>
    <row r="2" spans="1:3" ht="12.75">
      <c r="A2" s="4" t="s">
        <v>0</v>
      </c>
      <c r="C2" s="3"/>
    </row>
    <row r="3" ht="12.75">
      <c r="A3" s="4" t="s">
        <v>1</v>
      </c>
    </row>
    <row r="4" spans="2:16" ht="12.75">
      <c r="B4" s="4"/>
      <c r="C4" s="4"/>
      <c r="D4" s="8" t="s">
        <v>90</v>
      </c>
      <c r="E4" s="8" t="s">
        <v>91</v>
      </c>
      <c r="F4" s="8" t="s">
        <v>92</v>
      </c>
      <c r="G4" s="8" t="s">
        <v>95</v>
      </c>
      <c r="H4" s="8" t="s">
        <v>96</v>
      </c>
      <c r="I4" s="8" t="s">
        <v>97</v>
      </c>
      <c r="J4" s="8" t="s">
        <v>98</v>
      </c>
      <c r="K4" s="8" t="s">
        <v>99</v>
      </c>
      <c r="L4" s="8" t="s">
        <v>100</v>
      </c>
      <c r="M4" s="8" t="s">
        <v>101</v>
      </c>
      <c r="N4" s="8" t="s">
        <v>102</v>
      </c>
      <c r="O4" s="8" t="s">
        <v>103</v>
      </c>
      <c r="P4" s="9" t="s">
        <v>71</v>
      </c>
    </row>
    <row r="5" ht="12.75">
      <c r="A5" t="s">
        <v>15</v>
      </c>
    </row>
    <row r="6" spans="1:16" ht="12.75">
      <c r="A6" t="s">
        <v>16</v>
      </c>
      <c r="D6" s="20">
        <f>'Assumps Input'!D106*'Assumps Input'!D107*'Assumps Input'!D109</f>
        <v>0</v>
      </c>
      <c r="E6" s="20">
        <f>'Assumps Input'!E106*'Assumps Input'!E107*'Assumps Input'!E109</f>
        <v>0</v>
      </c>
      <c r="F6" s="20">
        <f>'Assumps Input'!F106*'Assumps Input'!F107*'Assumps Input'!F109</f>
        <v>0</v>
      </c>
      <c r="G6" s="20">
        <f>'Assumps Input'!G106*'Assumps Input'!G107*'Assumps Input'!G109</f>
        <v>0</v>
      </c>
      <c r="H6" s="20">
        <f>'Assumps Input'!H106*'Assumps Input'!H107*'Assumps Input'!H109</f>
        <v>0</v>
      </c>
      <c r="I6" s="20">
        <f>'Assumps Input'!I106*'Assumps Input'!I107*'Assumps Input'!I109</f>
        <v>0</v>
      </c>
      <c r="J6" s="20">
        <f>'Assumps Input'!J106*'Assumps Input'!J107*'Assumps Input'!J109</f>
        <v>0</v>
      </c>
      <c r="K6" s="20">
        <f>'Assumps Input'!K106*'Assumps Input'!K107*'Assumps Input'!K109</f>
        <v>0</v>
      </c>
      <c r="L6" s="20">
        <f>'Assumps Input'!L106*'Assumps Input'!L107*'Assumps Input'!L109</f>
        <v>0</v>
      </c>
      <c r="M6" s="20">
        <f>'Assumps Input'!M106*'Assumps Input'!M107*'Assumps Input'!M109</f>
        <v>0</v>
      </c>
      <c r="N6" s="20">
        <f>'Assumps Input'!N106*'Assumps Input'!N107*'Assumps Input'!N109</f>
        <v>0</v>
      </c>
      <c r="O6" s="20">
        <f>'Assumps Input'!O106*'Assumps Input'!O107*'Assumps Input'!O109</f>
        <v>0</v>
      </c>
      <c r="P6" s="21">
        <f>SUM(D6:O6)</f>
        <v>0</v>
      </c>
    </row>
    <row r="7" spans="1:16" ht="12.75">
      <c r="A7" t="s">
        <v>17</v>
      </c>
      <c r="D7" s="20">
        <f>'Assumps Input'!D106*'Assumps Input'!D107*'Assumps Input'!D110</f>
        <v>0</v>
      </c>
      <c r="E7" s="20">
        <f>'Assumps Input'!E106*'Assumps Input'!E107*'Assumps Input'!E110</f>
        <v>0</v>
      </c>
      <c r="F7" s="20">
        <f>'Assumps Input'!F106*'Assumps Input'!F107*'Assumps Input'!F110</f>
        <v>0</v>
      </c>
      <c r="G7" s="20">
        <f>'Assumps Input'!G106*'Assumps Input'!G107*'Assumps Input'!G110</f>
        <v>0</v>
      </c>
      <c r="H7" s="20">
        <f>'Assumps Input'!H106*'Assumps Input'!H107*'Assumps Input'!H110</f>
        <v>0</v>
      </c>
      <c r="I7" s="20">
        <f>'Assumps Input'!I106*'Assumps Input'!I107*'Assumps Input'!I110</f>
        <v>0</v>
      </c>
      <c r="J7" s="20">
        <f>'Assumps Input'!J106*'Assumps Input'!J107*'Assumps Input'!J110</f>
        <v>0</v>
      </c>
      <c r="K7" s="20">
        <f>'Assumps Input'!K106*'Assumps Input'!K107*'Assumps Input'!K110</f>
        <v>0</v>
      </c>
      <c r="L7" s="20">
        <f>'Assumps Input'!L106*'Assumps Input'!L107*'Assumps Input'!L110</f>
        <v>0</v>
      </c>
      <c r="M7" s="20">
        <f>'Assumps Input'!M106*'Assumps Input'!M107*'Assumps Input'!M110</f>
        <v>0</v>
      </c>
      <c r="N7" s="20">
        <f>'Assumps Input'!N106*'Assumps Input'!N107*'Assumps Input'!N110</f>
        <v>0</v>
      </c>
      <c r="O7" s="20">
        <f>'Assumps Input'!O106*'Assumps Input'!O107*'Assumps Input'!O110</f>
        <v>0</v>
      </c>
      <c r="P7" s="21">
        <f>SUM(D7:O7)</f>
        <v>0</v>
      </c>
    </row>
    <row r="8" spans="1:16" ht="12.75">
      <c r="A8" t="s">
        <v>111</v>
      </c>
      <c r="D8" s="22">
        <f aca="true" t="shared" si="0" ref="D8:P8">SUM(D6:D7)</f>
        <v>0</v>
      </c>
      <c r="E8" s="22">
        <f t="shared" si="0"/>
        <v>0</v>
      </c>
      <c r="F8" s="22">
        <f t="shared" si="0"/>
        <v>0</v>
      </c>
      <c r="G8" s="22">
        <f t="shared" si="0"/>
        <v>0</v>
      </c>
      <c r="H8" s="22">
        <f t="shared" si="0"/>
        <v>0</v>
      </c>
      <c r="I8" s="22">
        <f t="shared" si="0"/>
        <v>0</v>
      </c>
      <c r="J8" s="22">
        <f t="shared" si="0"/>
        <v>0</v>
      </c>
      <c r="K8" s="22">
        <f t="shared" si="0"/>
        <v>0</v>
      </c>
      <c r="L8" s="22">
        <f t="shared" si="0"/>
        <v>0</v>
      </c>
      <c r="M8" s="22">
        <f t="shared" si="0"/>
        <v>0</v>
      </c>
      <c r="N8" s="22">
        <f t="shared" si="0"/>
        <v>0</v>
      </c>
      <c r="O8" s="22">
        <f t="shared" si="0"/>
        <v>0</v>
      </c>
      <c r="P8" s="22">
        <f t="shared" si="0"/>
        <v>0</v>
      </c>
    </row>
    <row r="9" spans="4:16" ht="12.75"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1"/>
    </row>
    <row r="10" spans="1:16" ht="12.75">
      <c r="A10" t="s">
        <v>112</v>
      </c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1"/>
    </row>
    <row r="11" spans="1:16" ht="12.75">
      <c r="A11" t="s">
        <v>122</v>
      </c>
      <c r="D11" s="23">
        <f>D8*'Assumps Input'!D120</f>
        <v>0</v>
      </c>
      <c r="E11" s="23">
        <f>E8*'Assumps Input'!E120</f>
        <v>0</v>
      </c>
      <c r="F11" s="23">
        <f>F8*'Assumps Input'!F120</f>
        <v>0</v>
      </c>
      <c r="G11" s="23">
        <f>G8*'Assumps Input'!G120</f>
        <v>0</v>
      </c>
      <c r="H11" s="23">
        <f>H8*'Assumps Input'!H120</f>
        <v>0</v>
      </c>
      <c r="I11" s="23">
        <f>I8*'Assumps Input'!I120</f>
        <v>0</v>
      </c>
      <c r="J11" s="23">
        <f>J8*'Assumps Input'!J120</f>
        <v>0</v>
      </c>
      <c r="K11" s="23">
        <f>K8*'Assumps Input'!K120</f>
        <v>0</v>
      </c>
      <c r="L11" s="23">
        <f>L8*'Assumps Input'!L120</f>
        <v>0</v>
      </c>
      <c r="M11" s="23">
        <f>M8*'Assumps Input'!M120</f>
        <v>0</v>
      </c>
      <c r="N11" s="23">
        <f>N8*'Assumps Input'!N120</f>
        <v>0</v>
      </c>
      <c r="O11" s="23">
        <f>O8*'Assumps Input'!O120</f>
        <v>0</v>
      </c>
      <c r="P11" s="21">
        <f aca="true" t="shared" si="1" ref="P11:P21">SUM(D11:O11)</f>
        <v>0</v>
      </c>
    </row>
    <row r="12" spans="1:16" ht="12.75">
      <c r="A12" s="4" t="s">
        <v>19</v>
      </c>
      <c r="D12" s="25">
        <v>0</v>
      </c>
      <c r="E12" s="25">
        <v>0</v>
      </c>
      <c r="F12" s="25">
        <v>0</v>
      </c>
      <c r="G12" s="25">
        <v>0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21">
        <f t="shared" si="1"/>
        <v>0</v>
      </c>
    </row>
    <row r="13" spans="1:16" ht="12.75">
      <c r="A13" t="s">
        <v>20</v>
      </c>
      <c r="D13" s="20">
        <f>D12*'Assumps Input'!$E$127</f>
        <v>0</v>
      </c>
      <c r="E13" s="20">
        <f>E12*'Assumps Input'!$E$127</f>
        <v>0</v>
      </c>
      <c r="F13" s="20">
        <f>F12*'Assumps Input'!$E$127</f>
        <v>0</v>
      </c>
      <c r="G13" s="20">
        <f>G12*'Assumps Input'!$E$127</f>
        <v>0</v>
      </c>
      <c r="H13" s="20">
        <f>H12*'Assumps Input'!$E$127</f>
        <v>0</v>
      </c>
      <c r="I13" s="20">
        <f>I12*'Assumps Input'!$E$127</f>
        <v>0</v>
      </c>
      <c r="J13" s="20">
        <f>J12*'Assumps Input'!$E$127</f>
        <v>0</v>
      </c>
      <c r="K13" s="20">
        <f>K12*'Assumps Input'!$E$127</f>
        <v>0</v>
      </c>
      <c r="L13" s="20">
        <f>L12*'Assumps Input'!$E$127</f>
        <v>0</v>
      </c>
      <c r="M13" s="20">
        <f>M12*'Assumps Input'!$E$127</f>
        <v>0</v>
      </c>
      <c r="N13" s="20">
        <f>N12*'Assumps Input'!$E$127</f>
        <v>0</v>
      </c>
      <c r="O13" s="20">
        <f>O12*'Assumps Input'!$E$127</f>
        <v>0</v>
      </c>
      <c r="P13" s="21">
        <f t="shared" si="1"/>
        <v>0</v>
      </c>
    </row>
    <row r="14" spans="1:16" ht="12.75">
      <c r="A14" s="4" t="s">
        <v>21</v>
      </c>
      <c r="D14" s="25">
        <v>0</v>
      </c>
      <c r="E14" s="25">
        <v>0</v>
      </c>
      <c r="F14" s="25">
        <v>0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25">
        <v>0</v>
      </c>
      <c r="P14" s="21">
        <f t="shared" si="1"/>
        <v>0</v>
      </c>
    </row>
    <row r="15" spans="1:16" ht="12.75">
      <c r="A15" s="4" t="s">
        <v>22</v>
      </c>
      <c r="D15" s="25">
        <v>0</v>
      </c>
      <c r="E15" s="25">
        <v>0</v>
      </c>
      <c r="F15" s="25">
        <v>0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  <c r="O15" s="25">
        <v>0</v>
      </c>
      <c r="P15" s="21">
        <f t="shared" si="1"/>
        <v>0</v>
      </c>
    </row>
    <row r="16" spans="1:16" ht="12.75">
      <c r="A16" s="19" t="s">
        <v>145</v>
      </c>
      <c r="B16" s="6"/>
      <c r="C16" s="6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21">
        <f t="shared" si="1"/>
        <v>0</v>
      </c>
    </row>
    <row r="17" spans="1:16" ht="12.75">
      <c r="A17" s="4" t="s">
        <v>23</v>
      </c>
      <c r="D17" s="25">
        <v>0</v>
      </c>
      <c r="E17" s="25">
        <v>0</v>
      </c>
      <c r="F17" s="25">
        <v>0</v>
      </c>
      <c r="G17" s="25">
        <v>0</v>
      </c>
      <c r="H17" s="25">
        <v>0</v>
      </c>
      <c r="I17" s="25">
        <v>0</v>
      </c>
      <c r="J17" s="25">
        <v>0</v>
      </c>
      <c r="K17" s="25">
        <v>0</v>
      </c>
      <c r="L17" s="25">
        <v>0</v>
      </c>
      <c r="M17" s="25">
        <v>0</v>
      </c>
      <c r="N17" s="25">
        <v>0</v>
      </c>
      <c r="O17" s="25">
        <v>0</v>
      </c>
      <c r="P17" s="21">
        <f t="shared" si="1"/>
        <v>0</v>
      </c>
    </row>
    <row r="18" spans="1:16" ht="12.75">
      <c r="A18" s="4" t="s">
        <v>26</v>
      </c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1">
        <f t="shared" si="1"/>
        <v>0</v>
      </c>
    </row>
    <row r="19" spans="1:16" ht="12.75">
      <c r="A19" s="4" t="s">
        <v>24</v>
      </c>
      <c r="D19" s="25">
        <v>0</v>
      </c>
      <c r="E19" s="25">
        <v>0</v>
      </c>
      <c r="F19" s="25">
        <v>0</v>
      </c>
      <c r="G19" s="25">
        <v>0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  <c r="M19" s="25">
        <v>0</v>
      </c>
      <c r="N19" s="25">
        <v>0</v>
      </c>
      <c r="O19" s="25">
        <v>0</v>
      </c>
      <c r="P19" s="21">
        <f t="shared" si="1"/>
        <v>0</v>
      </c>
    </row>
    <row r="20" spans="1:16" ht="12.75">
      <c r="A20" s="4" t="s">
        <v>121</v>
      </c>
      <c r="D20" s="27">
        <f>D7*'Assumps Input'!D117</f>
        <v>0</v>
      </c>
      <c r="E20" s="27">
        <f>E7*'Assumps Input'!E117</f>
        <v>0</v>
      </c>
      <c r="F20" s="27">
        <f>F7*'Assumps Input'!F117</f>
        <v>0</v>
      </c>
      <c r="G20" s="27">
        <f>G7*'Assumps Input'!G117</f>
        <v>0</v>
      </c>
      <c r="H20" s="27">
        <f>H7*'Assumps Input'!H117</f>
        <v>0</v>
      </c>
      <c r="I20" s="27">
        <f>I7*'Assumps Input'!I117</f>
        <v>0</v>
      </c>
      <c r="J20" s="27">
        <f>J7*'Assumps Input'!J117</f>
        <v>0</v>
      </c>
      <c r="K20" s="27">
        <f>K7*'Assumps Input'!K117</f>
        <v>0</v>
      </c>
      <c r="L20" s="27">
        <f>L7*'Assumps Input'!L117</f>
        <v>0</v>
      </c>
      <c r="M20" s="27">
        <f>M7*'Assumps Input'!M117</f>
        <v>0</v>
      </c>
      <c r="N20" s="27">
        <f>N7*'Assumps Input'!N117</f>
        <v>0</v>
      </c>
      <c r="O20" s="27">
        <f>O7*'Assumps Input'!O117</f>
        <v>0</v>
      </c>
      <c r="P20" s="21">
        <f t="shared" si="1"/>
        <v>0</v>
      </c>
    </row>
    <row r="21" spans="1:16" ht="12.75">
      <c r="A21" s="19" t="s">
        <v>145</v>
      </c>
      <c r="B21" s="6"/>
      <c r="C21" s="6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21">
        <f t="shared" si="1"/>
        <v>0</v>
      </c>
    </row>
    <row r="22" spans="1:16" ht="12.75">
      <c r="A22" t="s">
        <v>113</v>
      </c>
      <c r="D22" s="21">
        <f aca="true" t="shared" si="2" ref="D22:P22">SUM(D10:D21)</f>
        <v>0</v>
      </c>
      <c r="E22" s="21">
        <f t="shared" si="2"/>
        <v>0</v>
      </c>
      <c r="F22" s="21">
        <f t="shared" si="2"/>
        <v>0</v>
      </c>
      <c r="G22" s="21">
        <f t="shared" si="2"/>
        <v>0</v>
      </c>
      <c r="H22" s="21">
        <f t="shared" si="2"/>
        <v>0</v>
      </c>
      <c r="I22" s="21">
        <f t="shared" si="2"/>
        <v>0</v>
      </c>
      <c r="J22" s="21">
        <f t="shared" si="2"/>
        <v>0</v>
      </c>
      <c r="K22" s="21">
        <f t="shared" si="2"/>
        <v>0</v>
      </c>
      <c r="L22" s="21">
        <f t="shared" si="2"/>
        <v>0</v>
      </c>
      <c r="M22" s="21">
        <f t="shared" si="2"/>
        <v>0</v>
      </c>
      <c r="N22" s="21">
        <f t="shared" si="2"/>
        <v>0</v>
      </c>
      <c r="O22" s="21">
        <f t="shared" si="2"/>
        <v>0</v>
      </c>
      <c r="P22" s="21">
        <f t="shared" si="2"/>
        <v>0</v>
      </c>
    </row>
    <row r="23" spans="1:16" ht="12.75">
      <c r="A23" t="s">
        <v>150</v>
      </c>
      <c r="D23" s="21">
        <f aca="true" t="shared" si="3" ref="D23:P23">D8-D22</f>
        <v>0</v>
      </c>
      <c r="E23" s="21">
        <f t="shared" si="3"/>
        <v>0</v>
      </c>
      <c r="F23" s="21">
        <f t="shared" si="3"/>
        <v>0</v>
      </c>
      <c r="G23" s="21">
        <f t="shared" si="3"/>
        <v>0</v>
      </c>
      <c r="H23" s="21">
        <f t="shared" si="3"/>
        <v>0</v>
      </c>
      <c r="I23" s="21">
        <f t="shared" si="3"/>
        <v>0</v>
      </c>
      <c r="J23" s="21">
        <f t="shared" si="3"/>
        <v>0</v>
      </c>
      <c r="K23" s="21">
        <f t="shared" si="3"/>
        <v>0</v>
      </c>
      <c r="L23" s="21">
        <f t="shared" si="3"/>
        <v>0</v>
      </c>
      <c r="M23" s="21">
        <f t="shared" si="3"/>
        <v>0</v>
      </c>
      <c r="N23" s="21">
        <f t="shared" si="3"/>
        <v>0</v>
      </c>
      <c r="O23" s="21">
        <f t="shared" si="3"/>
        <v>0</v>
      </c>
      <c r="P23" s="21">
        <f t="shared" si="3"/>
        <v>0</v>
      </c>
    </row>
    <row r="24" spans="4:16" ht="12.75"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</row>
    <row r="25" spans="1:16" ht="12.75">
      <c r="A25" t="s">
        <v>25</v>
      </c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</row>
    <row r="26" spans="1:16" ht="12.75">
      <c r="A26" s="4" t="s">
        <v>19</v>
      </c>
      <c r="D26" s="25">
        <v>0</v>
      </c>
      <c r="E26" s="25">
        <v>0</v>
      </c>
      <c r="F26" s="25">
        <v>0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0</v>
      </c>
      <c r="O26" s="25">
        <v>0</v>
      </c>
      <c r="P26" s="21">
        <f aca="true" t="shared" si="4" ref="P26:P41">SUM(D26:O26)</f>
        <v>0</v>
      </c>
    </row>
    <row r="27" spans="1:16" ht="12.75">
      <c r="A27" t="s">
        <v>20</v>
      </c>
      <c r="D27" s="20">
        <f>D26*'Assumps Input'!$E$127</f>
        <v>0</v>
      </c>
      <c r="E27" s="20">
        <f>E26*'Assumps Input'!$E$127</f>
        <v>0</v>
      </c>
      <c r="F27" s="20">
        <f>F26*'Assumps Input'!$E$127</f>
        <v>0</v>
      </c>
      <c r="G27" s="20">
        <f>G26*'Assumps Input'!$E$127</f>
        <v>0</v>
      </c>
      <c r="H27" s="20">
        <f>H26*'Assumps Input'!$E$127</f>
        <v>0</v>
      </c>
      <c r="I27" s="20">
        <f>I26*'Assumps Input'!$E$127</f>
        <v>0</v>
      </c>
      <c r="J27" s="20">
        <f>J26*'Assumps Input'!$E$127</f>
        <v>0</v>
      </c>
      <c r="K27" s="20">
        <f>K26*'Assumps Input'!$E$127</f>
        <v>0</v>
      </c>
      <c r="L27" s="20">
        <f>L26*'Assumps Input'!$E$127</f>
        <v>0</v>
      </c>
      <c r="M27" s="20">
        <f>M26*'Assumps Input'!$E$127</f>
        <v>0</v>
      </c>
      <c r="N27" s="20">
        <f>N26*'Assumps Input'!$E$127</f>
        <v>0</v>
      </c>
      <c r="O27" s="20">
        <f>O26*'Assumps Input'!$E$127</f>
        <v>0</v>
      </c>
      <c r="P27" s="21">
        <f t="shared" si="4"/>
        <v>0</v>
      </c>
    </row>
    <row r="28" spans="1:16" ht="12.75">
      <c r="A28" s="4" t="s">
        <v>21</v>
      </c>
      <c r="D28" s="25">
        <v>0</v>
      </c>
      <c r="E28" s="25">
        <v>0</v>
      </c>
      <c r="F28" s="25">
        <v>0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25">
        <v>0</v>
      </c>
      <c r="O28" s="25">
        <v>0</v>
      </c>
      <c r="P28" s="21">
        <f t="shared" si="4"/>
        <v>0</v>
      </c>
    </row>
    <row r="29" spans="1:16" ht="12.75">
      <c r="A29" s="4" t="s">
        <v>22</v>
      </c>
      <c r="D29" s="25">
        <v>0</v>
      </c>
      <c r="E29" s="25">
        <v>0</v>
      </c>
      <c r="F29" s="25">
        <v>0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  <c r="N29" s="25">
        <v>0</v>
      </c>
      <c r="O29" s="25">
        <v>0</v>
      </c>
      <c r="P29" s="21">
        <f t="shared" si="4"/>
        <v>0</v>
      </c>
    </row>
    <row r="30" spans="1:16" ht="12.75">
      <c r="A30" s="19" t="s">
        <v>145</v>
      </c>
      <c r="B30" s="6"/>
      <c r="C30" s="6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21">
        <f t="shared" si="4"/>
        <v>0</v>
      </c>
    </row>
    <row r="31" spans="1:16" ht="12.75">
      <c r="A31" s="4" t="s">
        <v>23</v>
      </c>
      <c r="D31" s="25">
        <v>0</v>
      </c>
      <c r="E31" s="25">
        <v>0</v>
      </c>
      <c r="F31" s="25">
        <v>0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25">
        <v>0</v>
      </c>
      <c r="M31" s="25">
        <v>0</v>
      </c>
      <c r="N31" s="25">
        <v>0</v>
      </c>
      <c r="O31" s="25">
        <v>0</v>
      </c>
      <c r="P31" s="21">
        <f t="shared" si="4"/>
        <v>0</v>
      </c>
    </row>
    <row r="32" spans="1:16" ht="12.75">
      <c r="A32" s="4" t="s">
        <v>26</v>
      </c>
      <c r="D32" s="25">
        <v>0</v>
      </c>
      <c r="E32" s="25">
        <v>0</v>
      </c>
      <c r="F32" s="25">
        <v>0</v>
      </c>
      <c r="G32" s="25">
        <v>0</v>
      </c>
      <c r="H32" s="25">
        <v>0</v>
      </c>
      <c r="I32" s="25">
        <v>0</v>
      </c>
      <c r="J32" s="25">
        <v>0</v>
      </c>
      <c r="K32" s="25">
        <v>0</v>
      </c>
      <c r="L32" s="25">
        <v>0</v>
      </c>
      <c r="M32" s="25">
        <v>0</v>
      </c>
      <c r="N32" s="25">
        <v>0</v>
      </c>
      <c r="O32" s="25">
        <v>0</v>
      </c>
      <c r="P32" s="21">
        <f t="shared" si="4"/>
        <v>0</v>
      </c>
    </row>
    <row r="33" spans="1:16" ht="12.75">
      <c r="A33" s="4" t="s">
        <v>24</v>
      </c>
      <c r="D33" s="25">
        <v>0</v>
      </c>
      <c r="E33" s="25">
        <v>0</v>
      </c>
      <c r="F33" s="25">
        <v>0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  <c r="P33" s="21">
        <f t="shared" si="4"/>
        <v>0</v>
      </c>
    </row>
    <row r="34" spans="1:16" ht="12.75">
      <c r="A34" s="4" t="s">
        <v>27</v>
      </c>
      <c r="D34" s="25">
        <v>0</v>
      </c>
      <c r="E34" s="25">
        <v>0</v>
      </c>
      <c r="F34" s="25">
        <v>0</v>
      </c>
      <c r="G34" s="25">
        <v>0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  <c r="M34" s="25">
        <v>0</v>
      </c>
      <c r="N34" s="25">
        <v>0</v>
      </c>
      <c r="O34" s="25">
        <v>0</v>
      </c>
      <c r="P34" s="21">
        <f t="shared" si="4"/>
        <v>0</v>
      </c>
    </row>
    <row r="35" spans="1:16" ht="12.75">
      <c r="A35" s="19" t="s">
        <v>145</v>
      </c>
      <c r="B35" s="6"/>
      <c r="C35" s="6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21">
        <f t="shared" si="4"/>
        <v>0</v>
      </c>
    </row>
    <row r="36" spans="1:16" ht="12.75">
      <c r="A36" s="4" t="s">
        <v>28</v>
      </c>
      <c r="D36" s="25">
        <v>0</v>
      </c>
      <c r="E36" s="25">
        <v>0</v>
      </c>
      <c r="F36" s="25">
        <v>0</v>
      </c>
      <c r="G36" s="25">
        <v>0</v>
      </c>
      <c r="H36" s="25">
        <v>0</v>
      </c>
      <c r="I36" s="25">
        <v>0</v>
      </c>
      <c r="J36" s="25">
        <v>0</v>
      </c>
      <c r="K36" s="25">
        <v>0</v>
      </c>
      <c r="L36" s="25">
        <v>0</v>
      </c>
      <c r="M36" s="25">
        <v>0</v>
      </c>
      <c r="N36" s="25">
        <v>0</v>
      </c>
      <c r="O36" s="25">
        <v>0</v>
      </c>
      <c r="P36" s="21">
        <f t="shared" si="4"/>
        <v>0</v>
      </c>
    </row>
    <row r="37" spans="1:16" ht="12.75">
      <c r="A37" s="4" t="s">
        <v>29</v>
      </c>
      <c r="D37" s="25">
        <v>0</v>
      </c>
      <c r="E37" s="25">
        <v>0</v>
      </c>
      <c r="F37" s="25">
        <v>0</v>
      </c>
      <c r="G37" s="25">
        <v>0</v>
      </c>
      <c r="H37" s="25">
        <v>0</v>
      </c>
      <c r="I37" s="25">
        <v>0</v>
      </c>
      <c r="J37" s="25">
        <v>0</v>
      </c>
      <c r="K37" s="25">
        <v>0</v>
      </c>
      <c r="L37" s="25">
        <v>0</v>
      </c>
      <c r="M37" s="25">
        <v>0</v>
      </c>
      <c r="N37" s="25">
        <v>0</v>
      </c>
      <c r="O37" s="25">
        <v>0</v>
      </c>
      <c r="P37" s="21">
        <f t="shared" si="4"/>
        <v>0</v>
      </c>
    </row>
    <row r="38" spans="1:16" ht="12.75">
      <c r="A38" s="4" t="s">
        <v>30</v>
      </c>
      <c r="D38" s="25">
        <v>0</v>
      </c>
      <c r="E38" s="25">
        <v>0</v>
      </c>
      <c r="F38" s="25">
        <v>0</v>
      </c>
      <c r="G38" s="25">
        <v>0</v>
      </c>
      <c r="H38" s="25">
        <v>0</v>
      </c>
      <c r="I38" s="25">
        <v>0</v>
      </c>
      <c r="J38" s="25">
        <v>0</v>
      </c>
      <c r="K38" s="25">
        <v>0</v>
      </c>
      <c r="L38" s="25">
        <v>0</v>
      </c>
      <c r="M38" s="25">
        <v>0</v>
      </c>
      <c r="N38" s="25">
        <v>0</v>
      </c>
      <c r="O38" s="25">
        <v>0</v>
      </c>
      <c r="P38" s="21">
        <f t="shared" si="4"/>
        <v>0</v>
      </c>
    </row>
    <row r="39" spans="1:16" ht="12.75">
      <c r="A39" s="4" t="s">
        <v>174</v>
      </c>
      <c r="D39" s="20">
        <f>IF('Assumps Input'!D139=0,0+'Year 2'!O39,'Assumps Input'!D139/'Assumps Input'!D141+'Year 2'!O39)</f>
        <v>0</v>
      </c>
      <c r="E39" s="20">
        <f>IF('Assumps Input'!E139=0,0+D39,'Assumps Input'!E139/'Assumps Input'!E141+D39)</f>
        <v>0</v>
      </c>
      <c r="F39" s="20">
        <f>IF('Assumps Input'!F139=0,0+E39,'Assumps Input'!F139/'Assumps Input'!F141+E39)</f>
        <v>0</v>
      </c>
      <c r="G39" s="20">
        <f>IF('Assumps Input'!G139=0,0+F39,'Assumps Input'!G139/'Assumps Input'!G141+F39)</f>
        <v>0</v>
      </c>
      <c r="H39" s="20">
        <f>IF('Assumps Input'!H139=0,0+G39,'Assumps Input'!H139/'Assumps Input'!H141+G39)</f>
        <v>0</v>
      </c>
      <c r="I39" s="20">
        <f>IF('Assumps Input'!I139=0,0+H39,'Assumps Input'!I139/'Assumps Input'!I141+H39)</f>
        <v>0</v>
      </c>
      <c r="J39" s="20">
        <f>IF('Assumps Input'!J139=0,0+I39,'Assumps Input'!J139/'Assumps Input'!J141+I39)</f>
        <v>0</v>
      </c>
      <c r="K39" s="20">
        <f>IF('Assumps Input'!K139=0,0+J39,'Assumps Input'!K139/'Assumps Input'!K141+J39)</f>
        <v>0</v>
      </c>
      <c r="L39" s="20">
        <f>IF('Assumps Input'!L139=0,0+K39,'Assumps Input'!L139/'Assumps Input'!L141+K39)</f>
        <v>0</v>
      </c>
      <c r="M39" s="20">
        <f>IF('Assumps Input'!M139=0,0+L39,'Assumps Input'!M139/'Assumps Input'!M141+L39)</f>
        <v>0</v>
      </c>
      <c r="N39" s="20">
        <f>IF('Assumps Input'!N139=0,0+M39,'Assumps Input'!N139/'Assumps Input'!N141+M39)</f>
        <v>0</v>
      </c>
      <c r="O39" s="20">
        <f>IF('Assumps Input'!O139=0,0+N39,'Assumps Input'!O139/'Assumps Input'!O141+N39)</f>
        <v>0</v>
      </c>
      <c r="P39" s="21">
        <f t="shared" si="4"/>
        <v>0</v>
      </c>
    </row>
    <row r="40" spans="1:16" ht="12.75">
      <c r="A40" s="19" t="s">
        <v>175</v>
      </c>
      <c r="B40" s="6"/>
      <c r="C40" s="6"/>
      <c r="D40" s="20">
        <f>IF('Assumps Input'!D140=0,0+'Year 2'!O40,'Assumps Input'!D140/'Assumps Input'!D142+'Year 2'!O40)</f>
        <v>0</v>
      </c>
      <c r="E40" s="20">
        <f>IF('Assumps Input'!E140=0,0+D40,'Assumps Input'!E140/'Assumps Input'!E142+D40)</f>
        <v>0</v>
      </c>
      <c r="F40" s="20">
        <f>IF('Assumps Input'!F140=0,0+E40,'Assumps Input'!F140/'Assumps Input'!F142+E40)</f>
        <v>0</v>
      </c>
      <c r="G40" s="20">
        <f>IF('Assumps Input'!G140=0,0+F40,'Assumps Input'!G140/'Assumps Input'!G142+F40)</f>
        <v>0</v>
      </c>
      <c r="H40" s="20">
        <f>IF('Assumps Input'!H140=0,0+G40,'Assumps Input'!H140/'Assumps Input'!H142+G40)</f>
        <v>0</v>
      </c>
      <c r="I40" s="20">
        <f>IF('Assumps Input'!I140=0,0+H40,'Assumps Input'!I140/'Assumps Input'!I142+H40)</f>
        <v>0</v>
      </c>
      <c r="J40" s="20">
        <f>IF('Assumps Input'!J140=0,0+I40,'Assumps Input'!J140/'Assumps Input'!J142+I40)</f>
        <v>0</v>
      </c>
      <c r="K40" s="20">
        <f>IF('Assumps Input'!K140=0,0+J40,'Assumps Input'!K140/'Assumps Input'!K142+J40)</f>
        <v>0</v>
      </c>
      <c r="L40" s="20">
        <f>IF('Assumps Input'!L140=0,0+K40,'Assumps Input'!L140/'Assumps Input'!L142+K40)</f>
        <v>0</v>
      </c>
      <c r="M40" s="20">
        <f>IF('Assumps Input'!M140=0,0+L40,'Assumps Input'!M140/'Assumps Input'!M142+L40)</f>
        <v>0</v>
      </c>
      <c r="N40" s="20">
        <f>IF('Assumps Input'!N140=0,0+M40,'Assumps Input'!N140/'Assumps Input'!N142+M40)</f>
        <v>0</v>
      </c>
      <c r="O40" s="20">
        <f>IF('Assumps Input'!O140=0,0+N40,'Assumps Input'!O140/'Assumps Input'!O142+N40)</f>
        <v>0</v>
      </c>
      <c r="P40" s="21">
        <f t="shared" si="4"/>
        <v>0</v>
      </c>
    </row>
    <row r="41" spans="1:16" ht="12.75">
      <c r="A41" s="19" t="s">
        <v>145</v>
      </c>
      <c r="B41" s="6"/>
      <c r="C41" s="6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21">
        <f t="shared" si="4"/>
        <v>0</v>
      </c>
    </row>
    <row r="42" spans="1:16" ht="12.75">
      <c r="A42" t="s">
        <v>31</v>
      </c>
      <c r="D42" s="22">
        <f aca="true" t="shared" si="5" ref="D42:P42">SUM(D26:D41)</f>
        <v>0</v>
      </c>
      <c r="E42" s="22">
        <f t="shared" si="5"/>
        <v>0</v>
      </c>
      <c r="F42" s="22">
        <f t="shared" si="5"/>
        <v>0</v>
      </c>
      <c r="G42" s="22">
        <f t="shared" si="5"/>
        <v>0</v>
      </c>
      <c r="H42" s="22">
        <f t="shared" si="5"/>
        <v>0</v>
      </c>
      <c r="I42" s="22">
        <f t="shared" si="5"/>
        <v>0</v>
      </c>
      <c r="J42" s="22">
        <f t="shared" si="5"/>
        <v>0</v>
      </c>
      <c r="K42" s="22">
        <f t="shared" si="5"/>
        <v>0</v>
      </c>
      <c r="L42" s="22">
        <f t="shared" si="5"/>
        <v>0</v>
      </c>
      <c r="M42" s="22">
        <f t="shared" si="5"/>
        <v>0</v>
      </c>
      <c r="N42" s="22">
        <f t="shared" si="5"/>
        <v>0</v>
      </c>
      <c r="O42" s="22">
        <f t="shared" si="5"/>
        <v>0</v>
      </c>
      <c r="P42" s="22">
        <f t="shared" si="5"/>
        <v>0</v>
      </c>
    </row>
    <row r="43" spans="4:16" ht="12.75"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</row>
    <row r="44" spans="1:16" ht="12.75">
      <c r="A44" t="s">
        <v>32</v>
      </c>
      <c r="D44" s="22">
        <f aca="true" t="shared" si="6" ref="D44:P44">D23-D42</f>
        <v>0</v>
      </c>
      <c r="E44" s="22">
        <f t="shared" si="6"/>
        <v>0</v>
      </c>
      <c r="F44" s="22">
        <f t="shared" si="6"/>
        <v>0</v>
      </c>
      <c r="G44" s="22">
        <f t="shared" si="6"/>
        <v>0</v>
      </c>
      <c r="H44" s="22">
        <f t="shared" si="6"/>
        <v>0</v>
      </c>
      <c r="I44" s="22">
        <f t="shared" si="6"/>
        <v>0</v>
      </c>
      <c r="J44" s="22">
        <f t="shared" si="6"/>
        <v>0</v>
      </c>
      <c r="K44" s="22">
        <f t="shared" si="6"/>
        <v>0</v>
      </c>
      <c r="L44" s="22">
        <f t="shared" si="6"/>
        <v>0</v>
      </c>
      <c r="M44" s="22">
        <f t="shared" si="6"/>
        <v>0</v>
      </c>
      <c r="N44" s="22">
        <f t="shared" si="6"/>
        <v>0</v>
      </c>
      <c r="O44" s="22">
        <f t="shared" si="6"/>
        <v>0</v>
      </c>
      <c r="P44" s="22">
        <f t="shared" si="6"/>
        <v>0</v>
      </c>
    </row>
    <row r="45" spans="4:16" ht="12.75"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</row>
    <row r="46" spans="1:16" ht="12.75">
      <c r="A46" t="s">
        <v>114</v>
      </c>
      <c r="D46" s="23">
        <f>((C67*'Assumps Input'!D131)*1/12)+((C71*'Assumps Input'!D132)*1/12)+(('Assumps Input'!D149*'Assumps Input'!D132)*1/12)</f>
        <v>0</v>
      </c>
      <c r="E46" s="23">
        <f>((D67*'Assumps Input'!E131)*1/12)+((D71*'Assumps Input'!E132)*1/12)+(('Assumps Input'!E149*'Assumps Input'!E132)*1/12)</f>
        <v>0</v>
      </c>
      <c r="F46" s="23">
        <f>((E67*'Assumps Input'!F131)*1/12)+((E71*'Assumps Input'!F132)*1/12)+(('Assumps Input'!F149*'Assumps Input'!F132)*1/12)</f>
        <v>0</v>
      </c>
      <c r="G46" s="23">
        <f>((F67*'Assumps Input'!G131)*1/12)+((F71*'Assumps Input'!G132)*1/12)+(('Assumps Input'!G149*'Assumps Input'!G132)*1/12)</f>
        <v>0</v>
      </c>
      <c r="H46" s="23">
        <f>((G67*'Assumps Input'!H131)*1/12)+((G71*'Assumps Input'!H132)*1/12)+(('Assumps Input'!H149*'Assumps Input'!H132)*1/12)</f>
        <v>0</v>
      </c>
      <c r="I46" s="23">
        <f>((H67*'Assumps Input'!I131)*1/12)+((H71*'Assumps Input'!I132)*1/12)+(('Assumps Input'!I149*'Assumps Input'!I132)*1/12)</f>
        <v>0</v>
      </c>
      <c r="J46" s="23">
        <f>((I67*'Assumps Input'!J131)*1/12)+((I71*'Assumps Input'!J132)*1/12)+(('Assumps Input'!J149*'Assumps Input'!J132)*1/12)</f>
        <v>0</v>
      </c>
      <c r="K46" s="23">
        <f>((J67*'Assumps Input'!K131)*1/12)+((J71*'Assumps Input'!K132)*1/12)+(('Assumps Input'!K149*'Assumps Input'!K132)*1/12)</f>
        <v>0</v>
      </c>
      <c r="L46" s="23">
        <f>((K67*'Assumps Input'!L131)*1/12)+((K71*'Assumps Input'!L132)*1/12)+(('Assumps Input'!L149*'Assumps Input'!L132)*1/12)</f>
        <v>0</v>
      </c>
      <c r="M46" s="23">
        <f>((L67*'Assumps Input'!M131)*1/12)+((L71*'Assumps Input'!M132)*1/12)+(('Assumps Input'!M149*'Assumps Input'!M132)*1/12)</f>
        <v>0</v>
      </c>
      <c r="N46" s="23">
        <f>((M67*'Assumps Input'!N131)*1/12)+((M71*'Assumps Input'!N132)*1/12)+(('Assumps Input'!N149*'Assumps Input'!N132)*1/12)</f>
        <v>0</v>
      </c>
      <c r="O46" s="23">
        <f>((N67*'Assumps Input'!O131)*1/12)+((N71*'Assumps Input'!O132)*1/12)+(('Assumps Input'!O149*'Assumps Input'!O132)*1/12)</f>
        <v>0</v>
      </c>
      <c r="P46" s="22">
        <f>SUM(D46:O46)</f>
        <v>0</v>
      </c>
    </row>
    <row r="47" spans="4:16" ht="12.75"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</row>
    <row r="48" spans="4:16" ht="12.75"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</row>
    <row r="49" spans="1:16" ht="12.75">
      <c r="A49" s="4" t="s">
        <v>183</v>
      </c>
      <c r="D49" s="22">
        <f aca="true" t="shared" si="7" ref="D49:P49">D44-D46</f>
        <v>0</v>
      </c>
      <c r="E49" s="22">
        <f t="shared" si="7"/>
        <v>0</v>
      </c>
      <c r="F49" s="22">
        <f t="shared" si="7"/>
        <v>0</v>
      </c>
      <c r="G49" s="22">
        <f t="shared" si="7"/>
        <v>0</v>
      </c>
      <c r="H49" s="22">
        <f t="shared" si="7"/>
        <v>0</v>
      </c>
      <c r="I49" s="22">
        <f t="shared" si="7"/>
        <v>0</v>
      </c>
      <c r="J49" s="22">
        <f t="shared" si="7"/>
        <v>0</v>
      </c>
      <c r="K49" s="22">
        <f t="shared" si="7"/>
        <v>0</v>
      </c>
      <c r="L49" s="22">
        <f t="shared" si="7"/>
        <v>0</v>
      </c>
      <c r="M49" s="22">
        <f t="shared" si="7"/>
        <v>0</v>
      </c>
      <c r="N49" s="22">
        <f t="shared" si="7"/>
        <v>0</v>
      </c>
      <c r="O49" s="22">
        <f t="shared" si="7"/>
        <v>0</v>
      </c>
      <c r="P49" s="22">
        <f t="shared" si="7"/>
        <v>0</v>
      </c>
    </row>
    <row r="50" spans="4:16" ht="12.75"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</row>
    <row r="51" spans="1:16" ht="12.75">
      <c r="A51" s="4" t="s">
        <v>141</v>
      </c>
      <c r="B51" s="4"/>
      <c r="C51" s="8" t="s">
        <v>89</v>
      </c>
      <c r="D51" s="28" t="s">
        <v>90</v>
      </c>
      <c r="E51" s="28" t="s">
        <v>91</v>
      </c>
      <c r="F51" s="28" t="s">
        <v>92</v>
      </c>
      <c r="G51" s="28" t="s">
        <v>95</v>
      </c>
      <c r="H51" s="28" t="s">
        <v>96</v>
      </c>
      <c r="I51" s="28" t="s">
        <v>97</v>
      </c>
      <c r="J51" s="28" t="s">
        <v>98</v>
      </c>
      <c r="K51" s="28" t="s">
        <v>99</v>
      </c>
      <c r="L51" s="28" t="s">
        <v>100</v>
      </c>
      <c r="M51" s="28" t="s">
        <v>101</v>
      </c>
      <c r="N51" s="28" t="s">
        <v>102</v>
      </c>
      <c r="O51" s="28" t="s">
        <v>103</v>
      </c>
      <c r="P51" s="29"/>
    </row>
    <row r="52" spans="1:16" ht="12.75">
      <c r="A52" t="s">
        <v>33</v>
      </c>
      <c r="C52" s="1">
        <f>'Year 2'!O52</f>
        <v>0</v>
      </c>
      <c r="D52" s="22">
        <f>IF(D115&gt;'Assumps Input'!D136,D115,'Assumps Input'!D136)</f>
        <v>0</v>
      </c>
      <c r="E52" s="22">
        <f>IF(E115&gt;'Assumps Input'!E136,E115,'Assumps Input'!E136)</f>
        <v>0</v>
      </c>
      <c r="F52" s="22">
        <f>IF(F115&gt;'Assumps Input'!F136,F115,'Assumps Input'!F136)</f>
        <v>0</v>
      </c>
      <c r="G52" s="22">
        <f>IF(G115&gt;'Assumps Input'!G136,G115,'Assumps Input'!G136)</f>
        <v>0</v>
      </c>
      <c r="H52" s="22">
        <f>IF(H115&gt;'Assumps Input'!H136,H115,'Assumps Input'!H136)</f>
        <v>0</v>
      </c>
      <c r="I52" s="22">
        <f>IF(I115&gt;'Assumps Input'!I136,I115,'Assumps Input'!I136)</f>
        <v>0</v>
      </c>
      <c r="J52" s="22">
        <f>IF(J115&gt;'Assumps Input'!J136,J115,'Assumps Input'!J136)</f>
        <v>0</v>
      </c>
      <c r="K52" s="22">
        <f>IF(K115&gt;'Assumps Input'!K136,K115,'Assumps Input'!K136)</f>
        <v>0</v>
      </c>
      <c r="L52" s="22">
        <f>IF(L115&gt;'Assumps Input'!L136,L115,'Assumps Input'!L136)</f>
        <v>0</v>
      </c>
      <c r="M52" s="22">
        <f>IF(M115&gt;'Assumps Input'!M136,M115,'Assumps Input'!M136)</f>
        <v>0</v>
      </c>
      <c r="N52" s="22">
        <f>IF(N115&gt;'Assumps Input'!N136,N115,'Assumps Input'!N136)</f>
        <v>0</v>
      </c>
      <c r="O52" s="22">
        <f>IF(O115&gt;'Assumps Input'!O136,O115,'Assumps Input'!O136)</f>
        <v>0</v>
      </c>
      <c r="P52" s="21"/>
    </row>
    <row r="53" spans="1:16" ht="12.75">
      <c r="A53" t="s">
        <v>34</v>
      </c>
      <c r="C53" s="1">
        <f>'Year 2'!O53</f>
        <v>0</v>
      </c>
      <c r="D53" s="21">
        <f aca="true" t="shared" si="8" ref="D53:O53">C53+D7-D88-D20</f>
        <v>0</v>
      </c>
      <c r="E53" s="21">
        <f t="shared" si="8"/>
        <v>0</v>
      </c>
      <c r="F53" s="21">
        <f t="shared" si="8"/>
        <v>0</v>
      </c>
      <c r="G53" s="21">
        <f t="shared" si="8"/>
        <v>0</v>
      </c>
      <c r="H53" s="21">
        <f t="shared" si="8"/>
        <v>0</v>
      </c>
      <c r="I53" s="21">
        <f t="shared" si="8"/>
        <v>0</v>
      </c>
      <c r="J53" s="21">
        <f t="shared" si="8"/>
        <v>0</v>
      </c>
      <c r="K53" s="21">
        <f t="shared" si="8"/>
        <v>0</v>
      </c>
      <c r="L53" s="21">
        <f t="shared" si="8"/>
        <v>0</v>
      </c>
      <c r="M53" s="21">
        <f t="shared" si="8"/>
        <v>0</v>
      </c>
      <c r="N53" s="21">
        <f t="shared" si="8"/>
        <v>0</v>
      </c>
      <c r="O53" s="21">
        <f t="shared" si="8"/>
        <v>0</v>
      </c>
      <c r="P53" s="21"/>
    </row>
    <row r="54" spans="1:16" ht="12.75">
      <c r="A54" t="s">
        <v>14</v>
      </c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</row>
    <row r="55" spans="1:16" ht="12.75">
      <c r="A55" t="s">
        <v>35</v>
      </c>
      <c r="C55" s="1">
        <f aca="true" t="shared" si="9" ref="C55:O55">SUM(C52:C54)</f>
        <v>0</v>
      </c>
      <c r="D55" s="22">
        <f t="shared" si="9"/>
        <v>0</v>
      </c>
      <c r="E55" s="22">
        <f t="shared" si="9"/>
        <v>0</v>
      </c>
      <c r="F55" s="22">
        <f t="shared" si="9"/>
        <v>0</v>
      </c>
      <c r="G55" s="22">
        <f t="shared" si="9"/>
        <v>0</v>
      </c>
      <c r="H55" s="22">
        <f t="shared" si="9"/>
        <v>0</v>
      </c>
      <c r="I55" s="22">
        <f t="shared" si="9"/>
        <v>0</v>
      </c>
      <c r="J55" s="22">
        <f t="shared" si="9"/>
        <v>0</v>
      </c>
      <c r="K55" s="22">
        <f t="shared" si="9"/>
        <v>0</v>
      </c>
      <c r="L55" s="22">
        <f t="shared" si="9"/>
        <v>0</v>
      </c>
      <c r="M55" s="22">
        <f t="shared" si="9"/>
        <v>0</v>
      </c>
      <c r="N55" s="22">
        <f t="shared" si="9"/>
        <v>0</v>
      </c>
      <c r="O55" s="22">
        <f t="shared" si="9"/>
        <v>0</v>
      </c>
      <c r="P55" s="21"/>
    </row>
    <row r="56" spans="3:16" ht="12.75">
      <c r="C56" s="1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1"/>
    </row>
    <row r="57" spans="1:16" ht="12.75">
      <c r="A57" t="s">
        <v>146</v>
      </c>
      <c r="C57" s="1">
        <f>'Year 2'!O57</f>
        <v>0</v>
      </c>
      <c r="D57" s="22">
        <f>C57+'Assumps Input'!D138</f>
        <v>0</v>
      </c>
      <c r="E57" s="22">
        <f>D57+'Assumps Input'!E138</f>
        <v>0</v>
      </c>
      <c r="F57" s="22">
        <f>E57+'Assumps Input'!F138</f>
        <v>0</v>
      </c>
      <c r="G57" s="22">
        <f>F57+'Assumps Input'!G138</f>
        <v>0</v>
      </c>
      <c r="H57" s="22">
        <f>G57+'Assumps Input'!H138</f>
        <v>0</v>
      </c>
      <c r="I57" s="22">
        <f>H57+'Assumps Input'!I138</f>
        <v>0</v>
      </c>
      <c r="J57" s="22">
        <f>I57+'Assumps Input'!J138</f>
        <v>0</v>
      </c>
      <c r="K57" s="22">
        <f>J57+'Assumps Input'!K138</f>
        <v>0</v>
      </c>
      <c r="L57" s="22">
        <f>K57+'Assumps Input'!L138</f>
        <v>0</v>
      </c>
      <c r="M57" s="22">
        <f>L57+'Assumps Input'!M138</f>
        <v>0</v>
      </c>
      <c r="N57" s="22">
        <f>M57+'Assumps Input'!N138</f>
        <v>0</v>
      </c>
      <c r="O57" s="22">
        <f>N57+'Assumps Input'!O138</f>
        <v>0</v>
      </c>
      <c r="P57" s="21"/>
    </row>
    <row r="58" spans="1:16" ht="12.75">
      <c r="A58" t="s">
        <v>180</v>
      </c>
      <c r="C58" s="1">
        <f>'Year 2'!O58</f>
        <v>0</v>
      </c>
      <c r="D58" s="22">
        <f>C58+'Assumps Input'!D139</f>
        <v>0</v>
      </c>
      <c r="E58" s="22">
        <f>D58+'Assumps Input'!E139</f>
        <v>0</v>
      </c>
      <c r="F58" s="22">
        <f>E58+'Assumps Input'!F139</f>
        <v>0</v>
      </c>
      <c r="G58" s="22">
        <f>F58+'Assumps Input'!G139</f>
        <v>0</v>
      </c>
      <c r="H58" s="22">
        <f>G58+'Assumps Input'!H139</f>
        <v>0</v>
      </c>
      <c r="I58" s="22">
        <f>H58+'Assumps Input'!I139</f>
        <v>0</v>
      </c>
      <c r="J58" s="22">
        <f>I58+'Assumps Input'!J139</f>
        <v>0</v>
      </c>
      <c r="K58" s="22">
        <f>J58+'Assumps Input'!K139</f>
        <v>0</v>
      </c>
      <c r="L58" s="22">
        <f>K58+'Assumps Input'!L139</f>
        <v>0</v>
      </c>
      <c r="M58" s="22">
        <f>L58+'Assumps Input'!M139</f>
        <v>0</v>
      </c>
      <c r="N58" s="22">
        <f>M58+'Assumps Input'!N139</f>
        <v>0</v>
      </c>
      <c r="O58" s="22">
        <f>N58+'Assumps Input'!O139</f>
        <v>0</v>
      </c>
      <c r="P58" s="21"/>
    </row>
    <row r="59" spans="1:16" ht="12.75">
      <c r="A59" t="s">
        <v>177</v>
      </c>
      <c r="C59" s="1">
        <f>'Year 2'!O59</f>
        <v>0</v>
      </c>
      <c r="D59" s="22">
        <f>C59+'Assumps Input'!D140</f>
        <v>0</v>
      </c>
      <c r="E59" s="22">
        <f>D59+'Assumps Input'!E140</f>
        <v>0</v>
      </c>
      <c r="F59" s="22">
        <f>E59+'Assumps Input'!F140</f>
        <v>0</v>
      </c>
      <c r="G59" s="22">
        <f>F59+'Assumps Input'!G140</f>
        <v>0</v>
      </c>
      <c r="H59" s="22">
        <f>G59+'Assumps Input'!H140</f>
        <v>0</v>
      </c>
      <c r="I59" s="22">
        <f>H59+'Assumps Input'!I140</f>
        <v>0</v>
      </c>
      <c r="J59" s="22">
        <f>I59+'Assumps Input'!J140</f>
        <v>0</v>
      </c>
      <c r="K59" s="22">
        <f>J59+'Assumps Input'!K140</f>
        <v>0</v>
      </c>
      <c r="L59" s="22">
        <f>K59+'Assumps Input'!L140</f>
        <v>0</v>
      </c>
      <c r="M59" s="22">
        <f>L59+'Assumps Input'!M140</f>
        <v>0</v>
      </c>
      <c r="N59" s="22">
        <f>M59+'Assumps Input'!N140</f>
        <v>0</v>
      </c>
      <c r="O59" s="22">
        <f>N59+'Assumps Input'!O140</f>
        <v>0</v>
      </c>
      <c r="P59" s="21"/>
    </row>
    <row r="60" spans="1:16" ht="12.75">
      <c r="A60" t="s">
        <v>123</v>
      </c>
      <c r="C60" s="1">
        <f>'Year 2'!O60</f>
        <v>0</v>
      </c>
      <c r="D60" s="21">
        <f>C60-D39-D40</f>
        <v>0</v>
      </c>
      <c r="E60" s="21">
        <f aca="true" t="shared" si="10" ref="E60:O60">D60-E39-E40</f>
        <v>0</v>
      </c>
      <c r="F60" s="21">
        <f t="shared" si="10"/>
        <v>0</v>
      </c>
      <c r="G60" s="21">
        <f t="shared" si="10"/>
        <v>0</v>
      </c>
      <c r="H60" s="21">
        <f t="shared" si="10"/>
        <v>0</v>
      </c>
      <c r="I60" s="21">
        <f t="shared" si="10"/>
        <v>0</v>
      </c>
      <c r="J60" s="21">
        <f t="shared" si="10"/>
        <v>0</v>
      </c>
      <c r="K60" s="21">
        <f t="shared" si="10"/>
        <v>0</v>
      </c>
      <c r="L60" s="21">
        <f t="shared" si="10"/>
        <v>0</v>
      </c>
      <c r="M60" s="21">
        <f t="shared" si="10"/>
        <v>0</v>
      </c>
      <c r="N60" s="21">
        <f t="shared" si="10"/>
        <v>0</v>
      </c>
      <c r="O60" s="21">
        <f t="shared" si="10"/>
        <v>0</v>
      </c>
      <c r="P60" s="21"/>
    </row>
    <row r="61" spans="1:16" ht="12.75">
      <c r="A61" t="s">
        <v>36</v>
      </c>
      <c r="C61" s="21">
        <f>SUM(C57:C60)</f>
        <v>0</v>
      </c>
      <c r="D61" s="21">
        <f>SUM(D57:D60)</f>
        <v>0</v>
      </c>
      <c r="E61" s="21">
        <f aca="true" t="shared" si="11" ref="E61:O61">SUM(E57:E60)</f>
        <v>0</v>
      </c>
      <c r="F61" s="21">
        <f t="shared" si="11"/>
        <v>0</v>
      </c>
      <c r="G61" s="21">
        <f t="shared" si="11"/>
        <v>0</v>
      </c>
      <c r="H61" s="21">
        <f t="shared" si="11"/>
        <v>0</v>
      </c>
      <c r="I61" s="21">
        <f t="shared" si="11"/>
        <v>0</v>
      </c>
      <c r="J61" s="21">
        <f t="shared" si="11"/>
        <v>0</v>
      </c>
      <c r="K61" s="21">
        <f t="shared" si="11"/>
        <v>0</v>
      </c>
      <c r="L61" s="21">
        <f t="shared" si="11"/>
        <v>0</v>
      </c>
      <c r="M61" s="21">
        <f t="shared" si="11"/>
        <v>0</v>
      </c>
      <c r="N61" s="21">
        <f t="shared" si="11"/>
        <v>0</v>
      </c>
      <c r="O61" s="21">
        <f t="shared" si="11"/>
        <v>0</v>
      </c>
      <c r="P61" s="21"/>
    </row>
    <row r="62" spans="4:16" ht="12.75"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</row>
    <row r="63" spans="1:16" ht="12.75">
      <c r="A63" t="s">
        <v>37</v>
      </c>
      <c r="C63" s="1">
        <f aca="true" t="shared" si="12" ref="C63:O63">C55+C61</f>
        <v>0</v>
      </c>
      <c r="D63" s="22">
        <f t="shared" si="12"/>
        <v>0</v>
      </c>
      <c r="E63" s="22">
        <f t="shared" si="12"/>
        <v>0</v>
      </c>
      <c r="F63" s="22">
        <f t="shared" si="12"/>
        <v>0</v>
      </c>
      <c r="G63" s="22">
        <f t="shared" si="12"/>
        <v>0</v>
      </c>
      <c r="H63" s="22">
        <f t="shared" si="12"/>
        <v>0</v>
      </c>
      <c r="I63" s="22">
        <f t="shared" si="12"/>
        <v>0</v>
      </c>
      <c r="J63" s="22">
        <f t="shared" si="12"/>
        <v>0</v>
      </c>
      <c r="K63" s="22">
        <f t="shared" si="12"/>
        <v>0</v>
      </c>
      <c r="L63" s="22">
        <f t="shared" si="12"/>
        <v>0</v>
      </c>
      <c r="M63" s="22">
        <f t="shared" si="12"/>
        <v>0</v>
      </c>
      <c r="N63" s="22">
        <f t="shared" si="12"/>
        <v>0</v>
      </c>
      <c r="O63" s="22">
        <f t="shared" si="12"/>
        <v>0</v>
      </c>
      <c r="P63" s="22"/>
    </row>
    <row r="64" spans="4:16" ht="12.75"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</row>
    <row r="65" spans="1:16" ht="12.75">
      <c r="A65" t="s">
        <v>38</v>
      </c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</row>
    <row r="66" spans="1:16" ht="12.75">
      <c r="A66" t="s">
        <v>39</v>
      </c>
      <c r="C66" s="1">
        <f>'Year 2'!O66</f>
        <v>0</v>
      </c>
      <c r="D66" s="22">
        <f>'Assumps Input'!D146*(D22-D20+D42-D39-D40)</f>
        <v>0</v>
      </c>
      <c r="E66" s="22">
        <f>'Assumps Input'!E146*(E22-E20+E42-E39-E40)</f>
        <v>0</v>
      </c>
      <c r="F66" s="22">
        <f>'Assumps Input'!F146*(F22-F20+F42-F39-F40)</f>
        <v>0</v>
      </c>
      <c r="G66" s="22">
        <f>'Assumps Input'!G146*(G22-G20+G42-G39-G40)</f>
        <v>0</v>
      </c>
      <c r="H66" s="22">
        <f>'Assumps Input'!H146*(H22-H20+H42-H39-H40)</f>
        <v>0</v>
      </c>
      <c r="I66" s="22">
        <f>'Assumps Input'!I146*(I22-I20+I42-I39-I40)</f>
        <v>0</v>
      </c>
      <c r="J66" s="22">
        <f>'Assumps Input'!J146*(J22-J20+J42-J39-J40)</f>
        <v>0</v>
      </c>
      <c r="K66" s="22">
        <f>'Assumps Input'!K146*(K22-K20+K42-K39-K40)</f>
        <v>0</v>
      </c>
      <c r="L66" s="22">
        <f>'Assumps Input'!L146*(L22-L20+L42-L39-L40)</f>
        <v>0</v>
      </c>
      <c r="M66" s="22">
        <f>'Assumps Input'!M146*(M22-M20+M42-M39-M40)</f>
        <v>0</v>
      </c>
      <c r="N66" s="22">
        <f>'Assumps Input'!N146*(N22-N20+N42-N39-N40)</f>
        <v>0</v>
      </c>
      <c r="O66" s="22">
        <f>'Assumps Input'!O146*(O22-O20+O42-O39-O40)</f>
        <v>0</v>
      </c>
      <c r="P66" s="21"/>
    </row>
    <row r="67" spans="1:16" ht="12.75">
      <c r="A67" t="s">
        <v>63</v>
      </c>
      <c r="C67" s="1">
        <f>'Year 2'!O67</f>
        <v>0</v>
      </c>
      <c r="D67" s="21">
        <f>C67+(C67*'Assumps Input'!D131*1/12)+D112</f>
        <v>0</v>
      </c>
      <c r="E67" s="21">
        <f>D67+(D67*'Assumps Input'!E131*1/12)+E112</f>
        <v>0</v>
      </c>
      <c r="F67" s="21">
        <f>E67+(E67*'Assumps Input'!F131*1/12)+F112</f>
        <v>0</v>
      </c>
      <c r="G67" s="21">
        <f>F67+(F67*'Assumps Input'!G131*1/12)+G112</f>
        <v>0</v>
      </c>
      <c r="H67" s="21">
        <f>G67+(G67*'Assumps Input'!H131*1/12)+H112</f>
        <v>0</v>
      </c>
      <c r="I67" s="21">
        <f>H67+(H67*'Assumps Input'!I131*1/12)+I112</f>
        <v>0</v>
      </c>
      <c r="J67" s="21">
        <f>I67+(I67*'Assumps Input'!J131*1/12)+J112</f>
        <v>0</v>
      </c>
      <c r="K67" s="21">
        <f>J67+(J67*'Assumps Input'!K131*1/12)+K112</f>
        <v>0</v>
      </c>
      <c r="L67" s="21">
        <f>K67+(K67*'Assumps Input'!L131*1/12)+L112</f>
        <v>0</v>
      </c>
      <c r="M67" s="21">
        <f>L67+(L67*'Assumps Input'!M131*1/12)+M112</f>
        <v>0</v>
      </c>
      <c r="N67" s="21">
        <f>M67+(M67*'Assumps Input'!N131*1/12)+N112</f>
        <v>0</v>
      </c>
      <c r="O67" s="21">
        <f>N67+(N67*'Assumps Input'!O131*1/12)+O112</f>
        <v>0</v>
      </c>
      <c r="P67" s="21"/>
    </row>
    <row r="68" spans="1:16" ht="12.75">
      <c r="A68" t="s">
        <v>64</v>
      </c>
      <c r="C68" s="1">
        <f>'Year 2'!O68</f>
        <v>0</v>
      </c>
      <c r="D68" s="21">
        <f>D71*'Assumps Input'!D132*1/12</f>
        <v>0</v>
      </c>
      <c r="E68" s="21">
        <f>E71*'Assumps Input'!E132*1/12</f>
        <v>0</v>
      </c>
      <c r="F68" s="21">
        <f>F71*'Assumps Input'!F132*1/12</f>
        <v>0</v>
      </c>
      <c r="G68" s="21">
        <f>G71*'Assumps Input'!G132*1/12</f>
        <v>0</v>
      </c>
      <c r="H68" s="21">
        <f>H71*'Assumps Input'!H132*1/12</f>
        <v>0</v>
      </c>
      <c r="I68" s="21">
        <f>I71*'Assumps Input'!I132*1/12</f>
        <v>0</v>
      </c>
      <c r="J68" s="21">
        <f>J71*'Assumps Input'!J132*1/12</f>
        <v>0</v>
      </c>
      <c r="K68" s="21">
        <f>K71*'Assumps Input'!K132*1/12</f>
        <v>0</v>
      </c>
      <c r="L68" s="21">
        <f>L71*'Assumps Input'!L132*1/12</f>
        <v>0</v>
      </c>
      <c r="M68" s="21">
        <f>M71*'Assumps Input'!M132*1/12</f>
        <v>0</v>
      </c>
      <c r="N68" s="21">
        <f>N71*'Assumps Input'!N132*1/12</f>
        <v>0</v>
      </c>
      <c r="O68" s="21">
        <f>O71*'Assumps Input'!O132*1/12</f>
        <v>0</v>
      </c>
      <c r="P68" s="21"/>
    </row>
    <row r="69" spans="1:16" ht="12.75">
      <c r="A69" t="s">
        <v>40</v>
      </c>
      <c r="C69" s="1">
        <f aca="true" t="shared" si="13" ref="C69:O69">SUM(C66:C68)</f>
        <v>0</v>
      </c>
      <c r="D69" s="22">
        <f t="shared" si="13"/>
        <v>0</v>
      </c>
      <c r="E69" s="22">
        <f t="shared" si="13"/>
        <v>0</v>
      </c>
      <c r="F69" s="22">
        <f t="shared" si="13"/>
        <v>0</v>
      </c>
      <c r="G69" s="22">
        <f t="shared" si="13"/>
        <v>0</v>
      </c>
      <c r="H69" s="22">
        <f t="shared" si="13"/>
        <v>0</v>
      </c>
      <c r="I69" s="22">
        <f t="shared" si="13"/>
        <v>0</v>
      </c>
      <c r="J69" s="22">
        <f t="shared" si="13"/>
        <v>0</v>
      </c>
      <c r="K69" s="22">
        <f t="shared" si="13"/>
        <v>0</v>
      </c>
      <c r="L69" s="22">
        <f t="shared" si="13"/>
        <v>0</v>
      </c>
      <c r="M69" s="22">
        <f t="shared" si="13"/>
        <v>0</v>
      </c>
      <c r="N69" s="22">
        <f t="shared" si="13"/>
        <v>0</v>
      </c>
      <c r="O69" s="22">
        <f t="shared" si="13"/>
        <v>0</v>
      </c>
      <c r="P69" s="21"/>
    </row>
    <row r="70" spans="4:16" ht="12.75"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</row>
    <row r="71" spans="1:16" ht="12.75">
      <c r="A71" s="1" t="s">
        <v>41</v>
      </c>
      <c r="B71" s="1"/>
      <c r="C71" s="1">
        <f>'Year 2'!O71</f>
        <v>0</v>
      </c>
      <c r="D71" s="22">
        <f>C71+'Assumps Input'!D149</f>
        <v>0</v>
      </c>
      <c r="E71" s="22">
        <f>D71+'Assumps Input'!E149</f>
        <v>0</v>
      </c>
      <c r="F71" s="22">
        <f>E71+'Assumps Input'!F149</f>
        <v>0</v>
      </c>
      <c r="G71" s="22">
        <f>F71+'Assumps Input'!G149</f>
        <v>0</v>
      </c>
      <c r="H71" s="22">
        <f>G71+'Assumps Input'!H149</f>
        <v>0</v>
      </c>
      <c r="I71" s="22">
        <f>H71+'Assumps Input'!I149</f>
        <v>0</v>
      </c>
      <c r="J71" s="22">
        <f>I71+'Assumps Input'!J149</f>
        <v>0</v>
      </c>
      <c r="K71" s="22">
        <f>J71+'Assumps Input'!K149</f>
        <v>0</v>
      </c>
      <c r="L71" s="22">
        <f>K71+'Assumps Input'!L149</f>
        <v>0</v>
      </c>
      <c r="M71" s="22">
        <f>L71+'Assumps Input'!M149</f>
        <v>0</v>
      </c>
      <c r="N71" s="22">
        <f>M71+'Assumps Input'!N149</f>
        <v>0</v>
      </c>
      <c r="O71" s="22">
        <f>N71+'Assumps Input'!O149</f>
        <v>0</v>
      </c>
      <c r="P71" s="21"/>
    </row>
    <row r="72" spans="4:16" ht="12.75"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</row>
    <row r="73" spans="1:16" ht="12.75">
      <c r="A73" s="1" t="s">
        <v>62</v>
      </c>
      <c r="B73" s="1"/>
      <c r="C73" s="1">
        <f aca="true" t="shared" si="14" ref="C73:O73">C69+C71</f>
        <v>0</v>
      </c>
      <c r="D73" s="22">
        <f t="shared" si="14"/>
        <v>0</v>
      </c>
      <c r="E73" s="22">
        <f t="shared" si="14"/>
        <v>0</v>
      </c>
      <c r="F73" s="22">
        <f t="shared" si="14"/>
        <v>0</v>
      </c>
      <c r="G73" s="22">
        <f t="shared" si="14"/>
        <v>0</v>
      </c>
      <c r="H73" s="22">
        <f t="shared" si="14"/>
        <v>0</v>
      </c>
      <c r="I73" s="22">
        <f t="shared" si="14"/>
        <v>0</v>
      </c>
      <c r="J73" s="22">
        <f t="shared" si="14"/>
        <v>0</v>
      </c>
      <c r="K73" s="22">
        <f t="shared" si="14"/>
        <v>0</v>
      </c>
      <c r="L73" s="22">
        <f t="shared" si="14"/>
        <v>0</v>
      </c>
      <c r="M73" s="22">
        <f t="shared" si="14"/>
        <v>0</v>
      </c>
      <c r="N73" s="22">
        <f t="shared" si="14"/>
        <v>0</v>
      </c>
      <c r="O73" s="22">
        <f t="shared" si="14"/>
        <v>0</v>
      </c>
      <c r="P73" s="22"/>
    </row>
    <row r="74" spans="4:16" ht="12.75"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</row>
    <row r="75" spans="1:16" ht="12.75">
      <c r="A75" t="s">
        <v>42</v>
      </c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</row>
    <row r="76" spans="1:16" ht="12.75">
      <c r="A76" t="s">
        <v>43</v>
      </c>
      <c r="C76" s="1">
        <f>'Year 2'!O76</f>
        <v>0</v>
      </c>
      <c r="D76" s="22">
        <f>C76+'Assumps Input'!D150</f>
        <v>0</v>
      </c>
      <c r="E76" s="22">
        <f>D76+'Assumps Input'!E150</f>
        <v>0</v>
      </c>
      <c r="F76" s="22">
        <f>E76+'Assumps Input'!F150</f>
        <v>0</v>
      </c>
      <c r="G76" s="22">
        <f>F76+'Assumps Input'!G150</f>
        <v>0</v>
      </c>
      <c r="H76" s="22">
        <f>G76+'Assumps Input'!H150</f>
        <v>0</v>
      </c>
      <c r="I76" s="22">
        <f>H76+'Assumps Input'!I150</f>
        <v>0</v>
      </c>
      <c r="J76" s="22">
        <f>I76+'Assumps Input'!J150</f>
        <v>0</v>
      </c>
      <c r="K76" s="22">
        <f>J76+'Assumps Input'!K150</f>
        <v>0</v>
      </c>
      <c r="L76" s="22">
        <f>K76+'Assumps Input'!L150</f>
        <v>0</v>
      </c>
      <c r="M76" s="22">
        <f>L76+'Assumps Input'!M150</f>
        <v>0</v>
      </c>
      <c r="N76" s="22">
        <f>M76+'Assumps Input'!N150</f>
        <v>0</v>
      </c>
      <c r="O76" s="22">
        <f>N76+'Assumps Input'!O150</f>
        <v>0</v>
      </c>
      <c r="P76" s="21"/>
    </row>
    <row r="77" spans="1:16" ht="12.75">
      <c r="A77" t="s">
        <v>44</v>
      </c>
      <c r="C77" s="1">
        <f>'Year 2'!O77</f>
        <v>0</v>
      </c>
      <c r="D77" s="22">
        <f aca="true" t="shared" si="15" ref="D77:O77">C77+D49</f>
        <v>0</v>
      </c>
      <c r="E77" s="22">
        <f t="shared" si="15"/>
        <v>0</v>
      </c>
      <c r="F77" s="22">
        <f t="shared" si="15"/>
        <v>0</v>
      </c>
      <c r="G77" s="22">
        <f t="shared" si="15"/>
        <v>0</v>
      </c>
      <c r="H77" s="22">
        <f t="shared" si="15"/>
        <v>0</v>
      </c>
      <c r="I77" s="22">
        <f t="shared" si="15"/>
        <v>0</v>
      </c>
      <c r="J77" s="22">
        <f t="shared" si="15"/>
        <v>0</v>
      </c>
      <c r="K77" s="22">
        <f t="shared" si="15"/>
        <v>0</v>
      </c>
      <c r="L77" s="22">
        <f t="shared" si="15"/>
        <v>0</v>
      </c>
      <c r="M77" s="22">
        <f t="shared" si="15"/>
        <v>0</v>
      </c>
      <c r="N77" s="22">
        <f t="shared" si="15"/>
        <v>0</v>
      </c>
      <c r="O77" s="22">
        <f t="shared" si="15"/>
        <v>0</v>
      </c>
      <c r="P77" s="22"/>
    </row>
    <row r="78" spans="1:16" ht="12.75">
      <c r="A78" t="s">
        <v>46</v>
      </c>
      <c r="C78" s="1">
        <f aca="true" t="shared" si="16" ref="C78:O78">C76+C77</f>
        <v>0</v>
      </c>
      <c r="D78" s="22">
        <f t="shared" si="16"/>
        <v>0</v>
      </c>
      <c r="E78" s="22">
        <f t="shared" si="16"/>
        <v>0</v>
      </c>
      <c r="F78" s="22">
        <f t="shared" si="16"/>
        <v>0</v>
      </c>
      <c r="G78" s="22">
        <f t="shared" si="16"/>
        <v>0</v>
      </c>
      <c r="H78" s="22">
        <f t="shared" si="16"/>
        <v>0</v>
      </c>
      <c r="I78" s="22">
        <f t="shared" si="16"/>
        <v>0</v>
      </c>
      <c r="J78" s="22">
        <f t="shared" si="16"/>
        <v>0</v>
      </c>
      <c r="K78" s="22">
        <f t="shared" si="16"/>
        <v>0</v>
      </c>
      <c r="L78" s="22">
        <f t="shared" si="16"/>
        <v>0</v>
      </c>
      <c r="M78" s="22">
        <f t="shared" si="16"/>
        <v>0</v>
      </c>
      <c r="N78" s="22">
        <f t="shared" si="16"/>
        <v>0</v>
      </c>
      <c r="O78" s="22">
        <f t="shared" si="16"/>
        <v>0</v>
      </c>
      <c r="P78" s="22"/>
    </row>
    <row r="79" spans="3:16" ht="12.75">
      <c r="C79" s="1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</row>
    <row r="80" spans="1:16" ht="12.75">
      <c r="A80" t="s">
        <v>45</v>
      </c>
      <c r="C80" s="1">
        <f aca="true" t="shared" si="17" ref="C80:O80">C73+C78</f>
        <v>0</v>
      </c>
      <c r="D80" s="22">
        <f t="shared" si="17"/>
        <v>0</v>
      </c>
      <c r="E80" s="22">
        <f t="shared" si="17"/>
        <v>0</v>
      </c>
      <c r="F80" s="22">
        <f t="shared" si="17"/>
        <v>0</v>
      </c>
      <c r="G80" s="22">
        <f t="shared" si="17"/>
        <v>0</v>
      </c>
      <c r="H80" s="22">
        <f t="shared" si="17"/>
        <v>0</v>
      </c>
      <c r="I80" s="22">
        <f t="shared" si="17"/>
        <v>0</v>
      </c>
      <c r="J80" s="22">
        <f t="shared" si="17"/>
        <v>0</v>
      </c>
      <c r="K80" s="22">
        <f t="shared" si="17"/>
        <v>0</v>
      </c>
      <c r="L80" s="22">
        <f t="shared" si="17"/>
        <v>0</v>
      </c>
      <c r="M80" s="22">
        <f t="shared" si="17"/>
        <v>0</v>
      </c>
      <c r="N80" s="22">
        <f t="shared" si="17"/>
        <v>0</v>
      </c>
      <c r="O80" s="22">
        <f t="shared" si="17"/>
        <v>0</v>
      </c>
      <c r="P80" s="22"/>
    </row>
    <row r="81" spans="4:16" ht="12.75"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</row>
    <row r="82" spans="3:16" ht="12.75">
      <c r="C82" s="2">
        <f aca="true" t="shared" si="18" ref="C82:O82">C63-C80</f>
        <v>0</v>
      </c>
      <c r="D82" s="21">
        <f t="shared" si="18"/>
        <v>0</v>
      </c>
      <c r="E82" s="21">
        <f t="shared" si="18"/>
        <v>0</v>
      </c>
      <c r="F82" s="21">
        <f t="shared" si="18"/>
        <v>0</v>
      </c>
      <c r="G82" s="21">
        <f t="shared" si="18"/>
        <v>0</v>
      </c>
      <c r="H82" s="21">
        <f t="shared" si="18"/>
        <v>0</v>
      </c>
      <c r="I82" s="21">
        <f t="shared" si="18"/>
        <v>0</v>
      </c>
      <c r="J82" s="21">
        <f t="shared" si="18"/>
        <v>0</v>
      </c>
      <c r="K82" s="21">
        <f t="shared" si="18"/>
        <v>0</v>
      </c>
      <c r="L82" s="21">
        <f t="shared" si="18"/>
        <v>0</v>
      </c>
      <c r="M82" s="21">
        <f t="shared" si="18"/>
        <v>0</v>
      </c>
      <c r="N82" s="21">
        <f t="shared" si="18"/>
        <v>0</v>
      </c>
      <c r="O82" s="21">
        <f t="shared" si="18"/>
        <v>0</v>
      </c>
      <c r="P82" s="21"/>
    </row>
    <row r="83" spans="4:16" ht="12.75"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</row>
    <row r="84" spans="1:16" ht="12.75">
      <c r="A84" s="4" t="s">
        <v>142</v>
      </c>
      <c r="D84" s="28" t="s">
        <v>90</v>
      </c>
      <c r="E84" s="28" t="s">
        <v>91</v>
      </c>
      <c r="F84" s="28" t="s">
        <v>92</v>
      </c>
      <c r="G84" s="28" t="s">
        <v>95</v>
      </c>
      <c r="H84" s="28" t="s">
        <v>96</v>
      </c>
      <c r="I84" s="28" t="s">
        <v>97</v>
      </c>
      <c r="J84" s="28" t="s">
        <v>98</v>
      </c>
      <c r="K84" s="28" t="s">
        <v>99</v>
      </c>
      <c r="L84" s="28" t="s">
        <v>100</v>
      </c>
      <c r="M84" s="28" t="s">
        <v>101</v>
      </c>
      <c r="N84" s="28" t="s">
        <v>102</v>
      </c>
      <c r="O84" s="28" t="s">
        <v>103</v>
      </c>
      <c r="P84" s="9" t="s">
        <v>71</v>
      </c>
    </row>
    <row r="85" spans="1:16" ht="12.75">
      <c r="A85" s="4" t="s">
        <v>107</v>
      </c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</row>
    <row r="86" spans="1:16" ht="12.75">
      <c r="A86" t="s">
        <v>47</v>
      </c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</row>
    <row r="87" spans="1:16" ht="12.75">
      <c r="A87" t="s">
        <v>16</v>
      </c>
      <c r="D87" s="22">
        <f aca="true" t="shared" si="19" ref="D87:O87">D6</f>
        <v>0</v>
      </c>
      <c r="E87" s="22">
        <f t="shared" si="19"/>
        <v>0</v>
      </c>
      <c r="F87" s="22">
        <f t="shared" si="19"/>
        <v>0</v>
      </c>
      <c r="G87" s="22">
        <f t="shared" si="19"/>
        <v>0</v>
      </c>
      <c r="H87" s="22">
        <f t="shared" si="19"/>
        <v>0</v>
      </c>
      <c r="I87" s="22">
        <f t="shared" si="19"/>
        <v>0</v>
      </c>
      <c r="J87" s="22">
        <f t="shared" si="19"/>
        <v>0</v>
      </c>
      <c r="K87" s="22">
        <f t="shared" si="19"/>
        <v>0</v>
      </c>
      <c r="L87" s="22">
        <f t="shared" si="19"/>
        <v>0</v>
      </c>
      <c r="M87" s="22">
        <f t="shared" si="19"/>
        <v>0</v>
      </c>
      <c r="N87" s="22">
        <f t="shared" si="19"/>
        <v>0</v>
      </c>
      <c r="O87" s="22">
        <f t="shared" si="19"/>
        <v>0</v>
      </c>
      <c r="P87" s="21">
        <f>SUM(D87:O87)</f>
        <v>0</v>
      </c>
    </row>
    <row r="88" spans="1:16" ht="12.75">
      <c r="A88" t="s">
        <v>127</v>
      </c>
      <c r="D88" s="22">
        <f>'Year 2'!M7*'Assumps Input'!M67+'Year 2'!N7*'Assumps Input'!N66+'Year 2'!O7*'Assumps Input'!O65+D7*'Assumps Input'!D113</f>
        <v>0</v>
      </c>
      <c r="E88" s="22">
        <f>'Year 2'!N7*'Assumps Input'!N67+'Year 2'!O7*'Assumps Input'!O66+D7*'Assumps Input'!D114+E7*'Assumps Input'!E113</f>
        <v>0</v>
      </c>
      <c r="F88" s="22">
        <f>'Year 2'!O7*'Assumps Input'!O67+D7*'Assumps Input'!D115+E7*'Assumps Input'!E114+F7*'Assumps Input'!F113</f>
        <v>0</v>
      </c>
      <c r="G88" s="22">
        <f>+(D7*'Assumps Input'!D116)+(E7*'Assumps Input'!E115)+(F7*'Assumps Input'!F114)+(G7*'Assumps Input'!G113)</f>
        <v>0</v>
      </c>
      <c r="H88" s="22">
        <f>+(E7*'Assumps Input'!E116)+(F7*'Assumps Input'!F115)+(G7*'Assumps Input'!G114)+(H7*'Assumps Input'!H113)</f>
        <v>0</v>
      </c>
      <c r="I88" s="22">
        <f>+(F7*'Assumps Input'!F116)+(G7*'Assumps Input'!G115)+(H7*'Assumps Input'!H114)+(I7*'Assumps Input'!I113)</f>
        <v>0</v>
      </c>
      <c r="J88" s="22">
        <f>+(G7*'Assumps Input'!G116)+(H7*'Assumps Input'!H115)+(I7*'Assumps Input'!I114)+(J7*'Assumps Input'!J113)</f>
        <v>0</v>
      </c>
      <c r="K88" s="22">
        <f>+(H7*'Assumps Input'!H116)+(I7*'Assumps Input'!I115)+(J7*'Assumps Input'!J114)+(K7*'Assumps Input'!K113)</f>
        <v>0</v>
      </c>
      <c r="L88" s="22">
        <f>+(I7*'Assumps Input'!I116)+(J7*'Assumps Input'!J115)+(K7*'Assumps Input'!K114)+(L7*'Assumps Input'!L113)</f>
        <v>0</v>
      </c>
      <c r="M88" s="22">
        <f>+(J7*'Assumps Input'!J116)+(K7*'Assumps Input'!K115)+(L7*'Assumps Input'!L114)+(M7*'Assumps Input'!M113)</f>
        <v>0</v>
      </c>
      <c r="N88" s="22">
        <f>+(K7*'Assumps Input'!K116)+(L7*'Assumps Input'!L115)+(M7*'Assumps Input'!M114)+(N7*'Assumps Input'!N113)</f>
        <v>0</v>
      </c>
      <c r="O88" s="22">
        <f>+(L7*'Assumps Input'!L116)+(M7*'Assumps Input'!M115)+(N7*'Assumps Input'!N114)+(O7*'Assumps Input'!O113)</f>
        <v>0</v>
      </c>
      <c r="P88" s="21">
        <f>SUM(D88:O88)</f>
        <v>0</v>
      </c>
    </row>
    <row r="89" spans="1:16" ht="12.75">
      <c r="A89" t="s">
        <v>48</v>
      </c>
      <c r="D89" s="22">
        <f aca="true" t="shared" si="20" ref="D89:P89">SUM(D87:D88)</f>
        <v>0</v>
      </c>
      <c r="E89" s="22">
        <f t="shared" si="20"/>
        <v>0</v>
      </c>
      <c r="F89" s="22">
        <f t="shared" si="20"/>
        <v>0</v>
      </c>
      <c r="G89" s="22">
        <f t="shared" si="20"/>
        <v>0</v>
      </c>
      <c r="H89" s="22">
        <f t="shared" si="20"/>
        <v>0</v>
      </c>
      <c r="I89" s="22">
        <f t="shared" si="20"/>
        <v>0</v>
      </c>
      <c r="J89" s="22">
        <f t="shared" si="20"/>
        <v>0</v>
      </c>
      <c r="K89" s="22">
        <f t="shared" si="20"/>
        <v>0</v>
      </c>
      <c r="L89" s="22">
        <f t="shared" si="20"/>
        <v>0</v>
      </c>
      <c r="M89" s="22">
        <f t="shared" si="20"/>
        <v>0</v>
      </c>
      <c r="N89" s="22">
        <f t="shared" si="20"/>
        <v>0</v>
      </c>
      <c r="O89" s="22">
        <f t="shared" si="20"/>
        <v>0</v>
      </c>
      <c r="P89" s="22">
        <f t="shared" si="20"/>
        <v>0</v>
      </c>
    </row>
    <row r="90" spans="4:16" ht="12.75">
      <c r="D90" s="22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</row>
    <row r="91" spans="1:16" ht="12.75">
      <c r="A91" t="s">
        <v>49</v>
      </c>
      <c r="D91" s="22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</row>
    <row r="92" spans="1:16" ht="12.75">
      <c r="A92" t="s">
        <v>130</v>
      </c>
      <c r="D92" s="22">
        <f>('Year 2'!O22-'Year 2'!O20)*'Assumps Input'!O97+(D22-D20)*'Assumps Input'!D147</f>
        <v>0</v>
      </c>
      <c r="E92" s="22">
        <f>(D22-D20)*'Assumps Input'!D146+(E22-E20)*'Assumps Input'!E147</f>
        <v>0</v>
      </c>
      <c r="F92" s="22">
        <f>(E22-E20)*'Assumps Input'!E146+(F22-F20)*'Assumps Input'!F147</f>
        <v>0</v>
      </c>
      <c r="G92" s="22">
        <f>(F22-F20)*'Assumps Input'!F146+(G22-G20)*'Assumps Input'!G147</f>
        <v>0</v>
      </c>
      <c r="H92" s="22">
        <f>(G22-G20)*'Assumps Input'!G146+(H22-H20)*'Assumps Input'!H147</f>
        <v>0</v>
      </c>
      <c r="I92" s="22">
        <f>(H22-H20)*'Assumps Input'!H146+(I22-I20)*'Assumps Input'!I147</f>
        <v>0</v>
      </c>
      <c r="J92" s="22">
        <f>(I22-I20)*'Assumps Input'!I146+(J22-J20)*'Assumps Input'!J147</f>
        <v>0</v>
      </c>
      <c r="K92" s="22">
        <f>(J22-J20)*'Assumps Input'!J146+(K22-K20)*'Assumps Input'!K147</f>
        <v>0</v>
      </c>
      <c r="L92" s="22">
        <f>(K22-K20)*'Assumps Input'!K146+(L22-L20)*'Assumps Input'!L147</f>
        <v>0</v>
      </c>
      <c r="M92" s="22">
        <f>(L22-L20)*'Assumps Input'!L146+(M22-M20)*'Assumps Input'!M147</f>
        <v>0</v>
      </c>
      <c r="N92" s="22">
        <f>(M22-M20)*'Assumps Input'!M146+(N22-N20)*'Assumps Input'!N147</f>
        <v>0</v>
      </c>
      <c r="O92" s="22">
        <f>(N22-N20)*'Assumps Input'!N146+(O22-O20)*'Assumps Input'!O147</f>
        <v>0</v>
      </c>
      <c r="P92" s="22">
        <f>SUM(D92:O92)</f>
        <v>0</v>
      </c>
    </row>
    <row r="93" spans="4:16" ht="12.75"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</row>
    <row r="94" spans="1:16" ht="12.75">
      <c r="A94" t="s">
        <v>50</v>
      </c>
      <c r="D94" s="22">
        <f>('Year 2'!O42-'Year 2'!O39-'Year 2'!O40)*'Assumps Input'!O97+(D42-D39-D40)*'Assumps Input'!D147</f>
        <v>0</v>
      </c>
      <c r="E94" s="22">
        <f>(D42-D39-D40)*'Assumps Input'!E146+(E42-E39-E40)*'Assumps Input'!E147</f>
        <v>0</v>
      </c>
      <c r="F94" s="22">
        <f>(E42-E39-E40)*'Assumps Input'!F146+(F42-F39-F40)*'Assumps Input'!F147</f>
        <v>0</v>
      </c>
      <c r="G94" s="22">
        <f>(F42-F39-F40)*'Assumps Input'!G146+(G42-G39-G40)*'Assumps Input'!G147</f>
        <v>0</v>
      </c>
      <c r="H94" s="22">
        <f>(G42-G39-G40)*'Assumps Input'!H146+(H42-H39-H40)*'Assumps Input'!H147</f>
        <v>0</v>
      </c>
      <c r="I94" s="22">
        <f>(H42-H39-H40)*'Assumps Input'!I146+(I42-I39-I40)*'Assumps Input'!I147</f>
        <v>0</v>
      </c>
      <c r="J94" s="22">
        <f>(I42-I39-I40)*'Assumps Input'!J146+(J42-J39-J40)*'Assumps Input'!J147</f>
        <v>0</v>
      </c>
      <c r="K94" s="22">
        <f>(J42-J39-J40)*'Assumps Input'!K146+(K42-K39-K40)*'Assumps Input'!K147</f>
        <v>0</v>
      </c>
      <c r="L94" s="22">
        <f>(K42-K39-K40)*'Assumps Input'!L146+(L42-L39-L40)*'Assumps Input'!L147</f>
        <v>0</v>
      </c>
      <c r="M94" s="22">
        <f>(L42-L39-L40)*'Assumps Input'!M146+(M42-M39-M40)*'Assumps Input'!M147</f>
        <v>0</v>
      </c>
      <c r="N94" s="22">
        <f>(M42-M39-M40)*'Assumps Input'!N146+(N42-N39-N40)*'Assumps Input'!N147</f>
        <v>0</v>
      </c>
      <c r="O94" s="22">
        <f>(N42-N39-N40)*'Assumps Input'!O146+(O42-O39-O40)*'Assumps Input'!O147</f>
        <v>0</v>
      </c>
      <c r="P94" s="22">
        <f>SUM(D94:O94)</f>
        <v>0</v>
      </c>
    </row>
    <row r="95" spans="4:16" ht="12.75"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</row>
    <row r="96" spans="1:16" ht="12.75">
      <c r="A96" t="s">
        <v>64</v>
      </c>
      <c r="D96" s="22">
        <f aca="true" t="shared" si="21" ref="D96:O96">C68</f>
        <v>0</v>
      </c>
      <c r="E96" s="22">
        <f t="shared" si="21"/>
        <v>0</v>
      </c>
      <c r="F96" s="22">
        <f t="shared" si="21"/>
        <v>0</v>
      </c>
      <c r="G96" s="22">
        <f t="shared" si="21"/>
        <v>0</v>
      </c>
      <c r="H96" s="22">
        <f t="shared" si="21"/>
        <v>0</v>
      </c>
      <c r="I96" s="22">
        <f t="shared" si="21"/>
        <v>0</v>
      </c>
      <c r="J96" s="22">
        <f t="shared" si="21"/>
        <v>0</v>
      </c>
      <c r="K96" s="22">
        <f t="shared" si="21"/>
        <v>0</v>
      </c>
      <c r="L96" s="22">
        <f t="shared" si="21"/>
        <v>0</v>
      </c>
      <c r="M96" s="22">
        <f t="shared" si="21"/>
        <v>0</v>
      </c>
      <c r="N96" s="22">
        <f t="shared" si="21"/>
        <v>0</v>
      </c>
      <c r="O96" s="22">
        <f t="shared" si="21"/>
        <v>0</v>
      </c>
      <c r="P96" s="22">
        <f>SUM(D96:O96)</f>
        <v>0</v>
      </c>
    </row>
    <row r="97" spans="1:16" ht="12.75">
      <c r="A97" t="s">
        <v>51</v>
      </c>
      <c r="D97" s="22">
        <f aca="true" t="shared" si="22" ref="D97:P97">SUM(D92:D96)</f>
        <v>0</v>
      </c>
      <c r="E97" s="22">
        <f t="shared" si="22"/>
        <v>0</v>
      </c>
      <c r="F97" s="22">
        <f t="shared" si="22"/>
        <v>0</v>
      </c>
      <c r="G97" s="22">
        <f t="shared" si="22"/>
        <v>0</v>
      </c>
      <c r="H97" s="22">
        <f t="shared" si="22"/>
        <v>0</v>
      </c>
      <c r="I97" s="22">
        <f t="shared" si="22"/>
        <v>0</v>
      </c>
      <c r="J97" s="22">
        <f t="shared" si="22"/>
        <v>0</v>
      </c>
      <c r="K97" s="22">
        <f t="shared" si="22"/>
        <v>0</v>
      </c>
      <c r="L97" s="22">
        <f t="shared" si="22"/>
        <v>0</v>
      </c>
      <c r="M97" s="22">
        <f t="shared" si="22"/>
        <v>0</v>
      </c>
      <c r="N97" s="22">
        <f t="shared" si="22"/>
        <v>0</v>
      </c>
      <c r="O97" s="22">
        <f t="shared" si="22"/>
        <v>0</v>
      </c>
      <c r="P97" s="22">
        <f t="shared" si="22"/>
        <v>0</v>
      </c>
    </row>
    <row r="98" spans="1:16" ht="12.75">
      <c r="A98" s="4" t="s">
        <v>108</v>
      </c>
      <c r="B98" s="4"/>
      <c r="D98" s="22">
        <f aca="true" t="shared" si="23" ref="D98:P98">D89-D97</f>
        <v>0</v>
      </c>
      <c r="E98" s="22">
        <f t="shared" si="23"/>
        <v>0</v>
      </c>
      <c r="F98" s="22">
        <f t="shared" si="23"/>
        <v>0</v>
      </c>
      <c r="G98" s="22">
        <f t="shared" si="23"/>
        <v>0</v>
      </c>
      <c r="H98" s="22">
        <f t="shared" si="23"/>
        <v>0</v>
      </c>
      <c r="I98" s="22">
        <f t="shared" si="23"/>
        <v>0</v>
      </c>
      <c r="J98" s="22">
        <f t="shared" si="23"/>
        <v>0</v>
      </c>
      <c r="K98" s="22">
        <f t="shared" si="23"/>
        <v>0</v>
      </c>
      <c r="L98" s="22">
        <f t="shared" si="23"/>
        <v>0</v>
      </c>
      <c r="M98" s="22">
        <f t="shared" si="23"/>
        <v>0</v>
      </c>
      <c r="N98" s="22">
        <f t="shared" si="23"/>
        <v>0</v>
      </c>
      <c r="O98" s="22">
        <f t="shared" si="23"/>
        <v>0</v>
      </c>
      <c r="P98" s="22">
        <f t="shared" si="23"/>
        <v>0</v>
      </c>
    </row>
    <row r="99" spans="4:16" ht="12.75"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</row>
    <row r="100" spans="1:16" ht="12.75">
      <c r="A100" s="4" t="s">
        <v>109</v>
      </c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</row>
    <row r="101" spans="1:16" ht="12.75">
      <c r="A101" s="34" t="s">
        <v>148</v>
      </c>
      <c r="D101" s="22">
        <f>-'Assumps Input'!D138</f>
        <v>0</v>
      </c>
      <c r="E101" s="22">
        <f>-'Assumps Input'!E138</f>
        <v>0</v>
      </c>
      <c r="F101" s="22">
        <f>-'Assumps Input'!F138</f>
        <v>0</v>
      </c>
      <c r="G101" s="22">
        <f>-'Assumps Input'!G138</f>
        <v>0</v>
      </c>
      <c r="H101" s="22">
        <f>-'Assumps Input'!H138</f>
        <v>0</v>
      </c>
      <c r="I101" s="22">
        <f>-'Assumps Input'!I138</f>
        <v>0</v>
      </c>
      <c r="J101" s="22">
        <f>-'Assumps Input'!J138</f>
        <v>0</v>
      </c>
      <c r="K101" s="22">
        <f>-'Assumps Input'!K138</f>
        <v>0</v>
      </c>
      <c r="L101" s="22">
        <f>-'Assumps Input'!L138</f>
        <v>0</v>
      </c>
      <c r="M101" s="22">
        <f>-'Assumps Input'!M138</f>
        <v>0</v>
      </c>
      <c r="N101" s="22">
        <f>-'Assumps Input'!N138</f>
        <v>0</v>
      </c>
      <c r="O101" s="22">
        <f>-'Assumps Input'!O138</f>
        <v>0</v>
      </c>
      <c r="P101" s="22">
        <f>SUM(D101:O101)</f>
        <v>0</v>
      </c>
    </row>
    <row r="102" spans="1:16" ht="12.75">
      <c r="A102" s="34" t="s">
        <v>181</v>
      </c>
      <c r="D102" s="22">
        <f>-'Assumps Input'!D139</f>
        <v>0</v>
      </c>
      <c r="E102" s="22">
        <f>-'Assumps Input'!E139</f>
        <v>0</v>
      </c>
      <c r="F102" s="22">
        <f>-'Assumps Input'!F139</f>
        <v>0</v>
      </c>
      <c r="G102" s="22">
        <f>-'Assumps Input'!G139</f>
        <v>0</v>
      </c>
      <c r="H102" s="22">
        <f>-'Assumps Input'!H139</f>
        <v>0</v>
      </c>
      <c r="I102" s="22">
        <f>-'Assumps Input'!I139</f>
        <v>0</v>
      </c>
      <c r="J102" s="22">
        <f>-'Assumps Input'!J139</f>
        <v>0</v>
      </c>
      <c r="K102" s="22">
        <f>-'Assumps Input'!K139</f>
        <v>0</v>
      </c>
      <c r="L102" s="22">
        <f>-'Assumps Input'!L139</f>
        <v>0</v>
      </c>
      <c r="M102" s="22">
        <f>-'Assumps Input'!M139</f>
        <v>0</v>
      </c>
      <c r="N102" s="22">
        <f>-'Assumps Input'!N139</f>
        <v>0</v>
      </c>
      <c r="O102" s="22">
        <f>-'Assumps Input'!O139</f>
        <v>0</v>
      </c>
      <c r="P102" s="22">
        <f>SUM(D102:O102)</f>
        <v>0</v>
      </c>
    </row>
    <row r="103" spans="1:16" ht="12.75">
      <c r="A103" t="s">
        <v>179</v>
      </c>
      <c r="D103" s="22">
        <f>-'Assumps Input'!D140</f>
        <v>0</v>
      </c>
      <c r="E103" s="22">
        <f>-'Assumps Input'!E140</f>
        <v>0</v>
      </c>
      <c r="F103" s="22">
        <f>-'Assumps Input'!F140</f>
        <v>0</v>
      </c>
      <c r="G103" s="22">
        <f>-'Assumps Input'!G140</f>
        <v>0</v>
      </c>
      <c r="H103" s="22">
        <f>-'Assumps Input'!H140</f>
        <v>0</v>
      </c>
      <c r="I103" s="22">
        <f>-'Assumps Input'!I140</f>
        <v>0</v>
      </c>
      <c r="J103" s="22">
        <f>-'Assumps Input'!J140</f>
        <v>0</v>
      </c>
      <c r="K103" s="22">
        <f>-'Assumps Input'!K140</f>
        <v>0</v>
      </c>
      <c r="L103" s="22">
        <f>-'Assumps Input'!L140</f>
        <v>0</v>
      </c>
      <c r="M103" s="22">
        <f>-'Assumps Input'!M140</f>
        <v>0</v>
      </c>
      <c r="N103" s="22">
        <f>-'Assumps Input'!N140</f>
        <v>0</v>
      </c>
      <c r="O103" s="22">
        <f>-'Assumps Input'!O140</f>
        <v>0</v>
      </c>
      <c r="P103" s="22">
        <f>SUM(D103:O103)</f>
        <v>0</v>
      </c>
    </row>
    <row r="104" spans="1:16" ht="12.75">
      <c r="A104" s="4" t="s">
        <v>149</v>
      </c>
      <c r="D104" s="22">
        <f>SUM(D101:D103)</f>
        <v>0</v>
      </c>
      <c r="E104" s="22">
        <f aca="true" t="shared" si="24" ref="E104:O104">SUM(E101:E103)</f>
        <v>0</v>
      </c>
      <c r="F104" s="22">
        <f t="shared" si="24"/>
        <v>0</v>
      </c>
      <c r="G104" s="22">
        <f t="shared" si="24"/>
        <v>0</v>
      </c>
      <c r="H104" s="22">
        <f t="shared" si="24"/>
        <v>0</v>
      </c>
      <c r="I104" s="22">
        <f t="shared" si="24"/>
        <v>0</v>
      </c>
      <c r="J104" s="22">
        <f t="shared" si="24"/>
        <v>0</v>
      </c>
      <c r="K104" s="22">
        <f t="shared" si="24"/>
        <v>0</v>
      </c>
      <c r="L104" s="22">
        <f t="shared" si="24"/>
        <v>0</v>
      </c>
      <c r="M104" s="22">
        <f t="shared" si="24"/>
        <v>0</v>
      </c>
      <c r="N104" s="22">
        <f t="shared" si="24"/>
        <v>0</v>
      </c>
      <c r="O104" s="22">
        <f t="shared" si="24"/>
        <v>0</v>
      </c>
      <c r="P104" s="22">
        <f>SUM(D104:O104)</f>
        <v>0</v>
      </c>
    </row>
    <row r="105" spans="4:16" ht="12.75"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</row>
    <row r="106" spans="1:16" ht="12.75">
      <c r="A106" s="4" t="s">
        <v>110</v>
      </c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</row>
    <row r="107" spans="1:16" ht="12.75">
      <c r="A107" t="s">
        <v>52</v>
      </c>
      <c r="D107" s="22">
        <f>'Assumps Input'!D150</f>
        <v>0</v>
      </c>
      <c r="E107" s="22">
        <f>'Assumps Input'!E150</f>
        <v>0</v>
      </c>
      <c r="F107" s="22">
        <f>'Assumps Input'!F150</f>
        <v>0</v>
      </c>
      <c r="G107" s="22">
        <f>'Assumps Input'!G150</f>
        <v>0</v>
      </c>
      <c r="H107" s="22">
        <f>'Assumps Input'!H150</f>
        <v>0</v>
      </c>
      <c r="I107" s="22">
        <f>'Assumps Input'!I150</f>
        <v>0</v>
      </c>
      <c r="J107" s="22">
        <f>'Assumps Input'!J150</f>
        <v>0</v>
      </c>
      <c r="K107" s="22">
        <f>'Assumps Input'!K150</f>
        <v>0</v>
      </c>
      <c r="L107" s="22">
        <f>'Assumps Input'!L150</f>
        <v>0</v>
      </c>
      <c r="M107" s="22">
        <f>'Assumps Input'!M150</f>
        <v>0</v>
      </c>
      <c r="N107" s="22">
        <f>'Assumps Input'!N150</f>
        <v>0</v>
      </c>
      <c r="O107" s="22">
        <f>'Assumps Input'!O150</f>
        <v>0</v>
      </c>
      <c r="P107" s="22">
        <f>SUM(D107:O107)</f>
        <v>0</v>
      </c>
    </row>
    <row r="108" spans="1:16" ht="12.75">
      <c r="A108" t="s">
        <v>128</v>
      </c>
      <c r="D108" s="22">
        <f>'Assumps Input'!D149</f>
        <v>0</v>
      </c>
      <c r="E108" s="22">
        <f>'Assumps Input'!E149</f>
        <v>0</v>
      </c>
      <c r="F108" s="22">
        <f>'Assumps Input'!F149</f>
        <v>0</v>
      </c>
      <c r="G108" s="22">
        <f>'Assumps Input'!G149</f>
        <v>0</v>
      </c>
      <c r="H108" s="22">
        <f>'Assumps Input'!H149</f>
        <v>0</v>
      </c>
      <c r="I108" s="22">
        <f>'Assumps Input'!I149</f>
        <v>0</v>
      </c>
      <c r="J108" s="22">
        <f>'Assumps Input'!J149</f>
        <v>0</v>
      </c>
      <c r="K108" s="22">
        <f>'Assumps Input'!K149</f>
        <v>0</v>
      </c>
      <c r="L108" s="22">
        <f>'Assumps Input'!L149</f>
        <v>0</v>
      </c>
      <c r="M108" s="22">
        <f>'Assumps Input'!M149</f>
        <v>0</v>
      </c>
      <c r="N108" s="22">
        <f>'Assumps Input'!N149</f>
        <v>0</v>
      </c>
      <c r="O108" s="22">
        <f>'Assumps Input'!O149</f>
        <v>0</v>
      </c>
      <c r="P108" s="22">
        <f>SUM(D108:O108)</f>
        <v>0</v>
      </c>
    </row>
    <row r="109" spans="1:16" ht="12.75">
      <c r="A109" s="4" t="s">
        <v>115</v>
      </c>
      <c r="B109" s="4"/>
      <c r="C109" s="4"/>
      <c r="D109" s="22">
        <f aca="true" t="shared" si="25" ref="D109:O109">SUM(D107:D108)</f>
        <v>0</v>
      </c>
      <c r="E109" s="22">
        <f t="shared" si="25"/>
        <v>0</v>
      </c>
      <c r="F109" s="22">
        <f t="shared" si="25"/>
        <v>0</v>
      </c>
      <c r="G109" s="22">
        <f t="shared" si="25"/>
        <v>0</v>
      </c>
      <c r="H109" s="22">
        <f t="shared" si="25"/>
        <v>0</v>
      </c>
      <c r="I109" s="22">
        <f t="shared" si="25"/>
        <v>0</v>
      </c>
      <c r="J109" s="22">
        <f t="shared" si="25"/>
        <v>0</v>
      </c>
      <c r="K109" s="22">
        <f t="shared" si="25"/>
        <v>0</v>
      </c>
      <c r="L109" s="22">
        <f t="shared" si="25"/>
        <v>0</v>
      </c>
      <c r="M109" s="22">
        <f t="shared" si="25"/>
        <v>0</v>
      </c>
      <c r="N109" s="22">
        <f t="shared" si="25"/>
        <v>0</v>
      </c>
      <c r="O109" s="22">
        <f t="shared" si="25"/>
        <v>0</v>
      </c>
      <c r="P109" s="22">
        <f>SUM(D109:O109)</f>
        <v>0</v>
      </c>
    </row>
    <row r="110" spans="4:16" ht="12.75"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</row>
    <row r="111" spans="1:16" ht="12.75">
      <c r="A111" t="s">
        <v>59</v>
      </c>
      <c r="D111" s="22">
        <f>D98+D104+D109</f>
        <v>0</v>
      </c>
      <c r="E111" s="22">
        <f aca="true" t="shared" si="26" ref="E111:P111">E98+E104+E109</f>
        <v>0</v>
      </c>
      <c r="F111" s="22">
        <f t="shared" si="26"/>
        <v>0</v>
      </c>
      <c r="G111" s="22">
        <f t="shared" si="26"/>
        <v>0</v>
      </c>
      <c r="H111" s="22">
        <f t="shared" si="26"/>
        <v>0</v>
      </c>
      <c r="I111" s="22">
        <f t="shared" si="26"/>
        <v>0</v>
      </c>
      <c r="J111" s="22">
        <f t="shared" si="26"/>
        <v>0</v>
      </c>
      <c r="K111" s="22">
        <f t="shared" si="26"/>
        <v>0</v>
      </c>
      <c r="L111" s="22">
        <f t="shared" si="26"/>
        <v>0</v>
      </c>
      <c r="M111" s="22">
        <f t="shared" si="26"/>
        <v>0</v>
      </c>
      <c r="N111" s="22">
        <f t="shared" si="26"/>
        <v>0</v>
      </c>
      <c r="O111" s="22">
        <f t="shared" si="26"/>
        <v>0</v>
      </c>
      <c r="P111" s="22">
        <f t="shared" si="26"/>
        <v>0</v>
      </c>
    </row>
    <row r="112" spans="1:16" ht="12.75">
      <c r="A112" t="s">
        <v>116</v>
      </c>
      <c r="D112" s="22">
        <f>IF((D114+D111)&gt;'Assumps Input'!D136,(IF(AND(C67&gt;-1,C67&lt;=(ABS(D111))),(-C67),'Assumps Input'!D136-(D114+D111))),('Assumps Input'!D136-(D114+D111)))</f>
        <v>0</v>
      </c>
      <c r="E112" s="22">
        <f>IF((E114+E111)&gt;'Assumps Input'!E136,(IF(AND(D67&gt;-1,D67&lt;=(ABS(E111))),(-D67),'Assumps Input'!E136-(E114+E111))),('Assumps Input'!E136-(E114+E111)))</f>
        <v>0</v>
      </c>
      <c r="F112" s="22">
        <f>IF((F114+F111)&gt;'Assumps Input'!F136,(IF(AND(E67&gt;-1,E67&lt;=(ABS(F111))),(-E67),'Assumps Input'!F136-(F114+F111))),('Assumps Input'!F136-(F114+F111)))</f>
        <v>0</v>
      </c>
      <c r="G112" s="22">
        <f>IF((G114+G111)&gt;'Assumps Input'!G136,(IF(AND(F67&gt;-1,F67&lt;=(ABS(G111))),(-F67),'Assumps Input'!G136-(G114+G111))),('Assumps Input'!G136-(G114+G111)))</f>
        <v>0</v>
      </c>
      <c r="H112" s="22">
        <f>IF((H114+H111)&gt;'Assumps Input'!H136,(IF(AND(G67&gt;-1,G67&lt;=(ABS(H111))),(-G67),'Assumps Input'!H136-(H114+H111))),('Assumps Input'!H136-(H114+H111)))</f>
        <v>0</v>
      </c>
      <c r="I112" s="22">
        <f>IF((I114+I111)&gt;'Assumps Input'!I136,(IF(AND(H67&gt;-1,H67&lt;=(ABS(I111))),(-H67),'Assumps Input'!I136-(I114+I111))),('Assumps Input'!I136-(I114+I111)))</f>
        <v>0</v>
      </c>
      <c r="J112" s="22">
        <f>IF((J114+J111)&gt;'Assumps Input'!J136,(IF(AND(I67&gt;-1,I67&lt;=(ABS(J111))),(-I67),'Assumps Input'!J136-(J114+J111))),('Assumps Input'!J136-(J114+J111)))</f>
        <v>0</v>
      </c>
      <c r="K112" s="22">
        <f>IF((K114+K111)&gt;'Assumps Input'!K136,(IF(AND(J67&gt;-1,J67&lt;=(ABS(K111))),(-J67),'Assumps Input'!K136-(K114+K111))),('Assumps Input'!K136-(K114+K111)))</f>
        <v>0</v>
      </c>
      <c r="L112" s="22">
        <f>IF((L114+L111)&gt;'Assumps Input'!L136,(IF(AND(K67&gt;-1,K67&lt;=(ABS(L111))),(-K67),'Assumps Input'!L136-(L114+L111))),('Assumps Input'!L136-(L114+L111)))</f>
        <v>0</v>
      </c>
      <c r="M112" s="22">
        <f>IF((M114+M111)&gt;'Assumps Input'!M136,(IF(AND(L67&gt;-1,L67&lt;=(ABS(M111))),(-L67),'Assumps Input'!M136-(M114+M111))),('Assumps Input'!M136-(M114+M111)))</f>
        <v>0</v>
      </c>
      <c r="N112" s="22">
        <f>IF((N114+N111)&gt;'Assumps Input'!N136,(IF(AND(M67&gt;-1,M67&lt;=(ABS(N111))),(-M67),'Assumps Input'!N136-(N114+N111))),('Assumps Input'!N136-(N114+N111)))</f>
        <v>0</v>
      </c>
      <c r="O112" s="22">
        <f>IF((O114+O111)&gt;'Assumps Input'!O136,(IF(AND(N67&gt;-1,N67&lt;=(ABS(O111))),(-N67),'Assumps Input'!O136-(O114+O111))),('Assumps Input'!O136-(O114+O111)))</f>
        <v>0</v>
      </c>
      <c r="P112" s="22">
        <f>SUM(D112:O112)</f>
        <v>0</v>
      </c>
    </row>
    <row r="113" spans="4:16" ht="12.75"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2"/>
    </row>
    <row r="114" spans="1:16" ht="12.75">
      <c r="A114" t="s">
        <v>60</v>
      </c>
      <c r="D114" s="22">
        <f aca="true" t="shared" si="27" ref="D114:O114">+C52</f>
        <v>0</v>
      </c>
      <c r="E114" s="22">
        <f t="shared" si="27"/>
        <v>0</v>
      </c>
      <c r="F114" s="22">
        <f t="shared" si="27"/>
        <v>0</v>
      </c>
      <c r="G114" s="22">
        <f t="shared" si="27"/>
        <v>0</v>
      </c>
      <c r="H114" s="22">
        <f t="shared" si="27"/>
        <v>0</v>
      </c>
      <c r="I114" s="22">
        <f t="shared" si="27"/>
        <v>0</v>
      </c>
      <c r="J114" s="22">
        <f t="shared" si="27"/>
        <v>0</v>
      </c>
      <c r="K114" s="22">
        <f t="shared" si="27"/>
        <v>0</v>
      </c>
      <c r="L114" s="22">
        <f t="shared" si="27"/>
        <v>0</v>
      </c>
      <c r="M114" s="22">
        <f t="shared" si="27"/>
        <v>0</v>
      </c>
      <c r="N114" s="22">
        <f t="shared" si="27"/>
        <v>0</v>
      </c>
      <c r="O114" s="22">
        <f t="shared" si="27"/>
        <v>0</v>
      </c>
      <c r="P114" s="22">
        <f>D114</f>
        <v>0</v>
      </c>
    </row>
    <row r="115" spans="1:16" ht="12.75">
      <c r="A115" t="s">
        <v>61</v>
      </c>
      <c r="D115" s="21">
        <f aca="true" t="shared" si="28" ref="D115:P115">SUM(D111:D114)</f>
        <v>0</v>
      </c>
      <c r="E115" s="21">
        <f t="shared" si="28"/>
        <v>0</v>
      </c>
      <c r="F115" s="21">
        <f t="shared" si="28"/>
        <v>0</v>
      </c>
      <c r="G115" s="21">
        <f t="shared" si="28"/>
        <v>0</v>
      </c>
      <c r="H115" s="21">
        <f t="shared" si="28"/>
        <v>0</v>
      </c>
      <c r="I115" s="21">
        <f t="shared" si="28"/>
        <v>0</v>
      </c>
      <c r="J115" s="21">
        <f t="shared" si="28"/>
        <v>0</v>
      </c>
      <c r="K115" s="21">
        <f t="shared" si="28"/>
        <v>0</v>
      </c>
      <c r="L115" s="21">
        <f t="shared" si="28"/>
        <v>0</v>
      </c>
      <c r="M115" s="21">
        <f t="shared" si="28"/>
        <v>0</v>
      </c>
      <c r="N115" s="21">
        <f t="shared" si="28"/>
        <v>0</v>
      </c>
      <c r="O115" s="21">
        <f t="shared" si="28"/>
        <v>0</v>
      </c>
      <c r="P115" s="21">
        <f t="shared" si="28"/>
        <v>0</v>
      </c>
    </row>
    <row r="116" spans="4:16" ht="12.75"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</row>
  </sheetData>
  <sheetProtection/>
  <printOptions/>
  <pageMargins left="0.75" right="0.75" top="1" bottom="1" header="0.5" footer="0.5"/>
  <pageSetup horizontalDpi="600" verticalDpi="600" orientation="landscape" scale="68" r:id="rId1"/>
  <rowBreaks count="2" manualBreakCount="2">
    <brk id="50" max="255" man="1"/>
    <brk id="8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University of St. Thomas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University of St. Thomas</dc:creator>
  <cp:keywords/>
  <dc:description/>
  <cp:lastModifiedBy>jeanh</cp:lastModifiedBy>
  <cp:lastPrinted>2019-11-17T22:09:49Z</cp:lastPrinted>
  <dcterms:created xsi:type="dcterms:W3CDTF">2000-02-14T18:32:41Z</dcterms:created>
  <dcterms:modified xsi:type="dcterms:W3CDTF">2019-11-17T22:11:03Z</dcterms:modified>
  <cp:category/>
  <cp:version/>
  <cp:contentType/>
  <cp:contentStatus/>
</cp:coreProperties>
</file>